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DOC WFS\DOC ADMIN\DOC MISSION\RAPPORT DE MISSION\RAPPORT 22\12 DEC 22\"/>
    </mc:Choice>
  </mc:AlternateContent>
  <xr:revisionPtr revIDLastSave="0" documentId="8_{61B2256B-AADC-4751-B6DB-5D4CF64E7ACB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Pick-list" sheetId="2" state="hidden" r:id="rId1"/>
    <sheet name="Suivi Travaux &amp; CDD" sheetId="1" state="hidden" r:id="rId2"/>
    <sheet name="Site actuel" sheetId="12" r:id="rId3"/>
    <sheet name="INVEST-LOG GIC" sheetId="17" r:id="rId4"/>
    <sheet name="ESE EN BESOIN DE CONTRAT" sheetId="18" r:id="rId5"/>
  </sheets>
  <definedNames>
    <definedName name="_xlnm._FilterDatabase" localSheetId="4" hidden="1">'ESE EN BESOIN DE CONTRAT'!$O$42:$O$58</definedName>
    <definedName name="_xlnm._FilterDatabase" localSheetId="2" hidden="1">'Site actuel'!$A$1:$X$74</definedName>
    <definedName name="_xlnm._FilterDatabase" localSheetId="1" hidden="1">'Suivi Travaux &amp; CDD'!$A$1:$AP$170</definedName>
    <definedName name="ALMA">'Pick-list'!$H$2:$H$4</definedName>
    <definedName name="AMM">'Pick-list'!$J$2:$J$4</definedName>
    <definedName name="ATS">'Pick-list'!$G$2:$G$5</definedName>
    <definedName name="CARE">'Pick-list'!$C$2:$C$4</definedName>
    <definedName name="CRS">'Pick-list'!$D$2:$D$3</definedName>
    <definedName name="HTM">'Pick-list'!$K$2:$K$4</definedName>
    <definedName name="Région">'Pick-list'!$B$2:$B$7</definedName>
    <definedName name="V7V">'Pick-list'!$L$2:$L$6</definedName>
    <definedName name="VKN">'Pick-list'!$I$2:$I$4</definedName>
    <definedName name="WaterAid">'Pick-list'!$E$2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8" l="1"/>
  <c r="K49" i="18" s="1"/>
  <c r="H76" i="18"/>
  <c r="H55" i="18"/>
  <c r="H42" i="18"/>
  <c r="F16" i="17"/>
  <c r="F9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4" i="17"/>
  <c r="H25" i="17" s="1"/>
  <c r="F14" i="17"/>
  <c r="F19" i="17"/>
  <c r="F5" i="17"/>
  <c r="F17" i="17" l="1"/>
  <c r="F15" i="17" l="1"/>
  <c r="D15" i="17" s="1"/>
  <c r="F13" i="17"/>
  <c r="D13" i="17" s="1"/>
  <c r="F11" i="17"/>
  <c r="D11" i="17" s="1"/>
  <c r="F10" i="17"/>
  <c r="D10" i="17" s="1"/>
  <c r="D9" i="17"/>
  <c r="D12" i="17"/>
  <c r="D14" i="17"/>
  <c r="D16" i="17"/>
  <c r="D17" i="17"/>
  <c r="D18" i="17"/>
  <c r="D19" i="17"/>
  <c r="D20" i="17"/>
  <c r="D21" i="17"/>
  <c r="D22" i="17"/>
  <c r="D23" i="17"/>
  <c r="D24" i="17"/>
  <c r="F8" i="17"/>
  <c r="D8" i="17" s="1"/>
  <c r="D5" i="17"/>
  <c r="F7" i="17"/>
  <c r="D7" i="17" s="1"/>
  <c r="F6" i="17"/>
  <c r="D6" i="17" s="1"/>
  <c r="F4" i="17"/>
  <c r="D4" i="17" s="1"/>
  <c r="D25" i="17" l="1"/>
  <c r="T59" i="12" l="1"/>
  <c r="U59" i="12" s="1"/>
  <c r="V59" i="12" s="1"/>
  <c r="T54" i="12"/>
  <c r="U54" i="12" s="1"/>
  <c r="V54" i="12" s="1"/>
  <c r="V73" i="12"/>
  <c r="V29" i="12"/>
  <c r="V28" i="12"/>
  <c r="V2" i="12"/>
  <c r="AH130" i="1"/>
  <c r="AI129" i="1"/>
  <c r="AI125" i="1"/>
  <c r="AK125" i="1"/>
  <c r="AH125" i="1"/>
  <c r="AF132" i="1"/>
  <c r="AE143" i="1"/>
  <c r="AK147" i="1"/>
  <c r="AK143" i="1"/>
  <c r="AK161" i="1"/>
  <c r="AJ161" i="1"/>
  <c r="AH161" i="1"/>
  <c r="AK17" i="1"/>
  <c r="AJ17" i="1"/>
  <c r="AH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tc={DE5EC949-C3D8-4E52-9F20-2EA642CA18E6}</author>
    <author>HP</author>
    <author>tc={F9A4F123-F85B-452E-A730-C129E55E7EA0}</author>
    <author>tc={86B8DB8F-7131-45C3-8C38-39E8A53AE098}</author>
    <author>tc={2544327E-0F3E-448F-A324-AE67CD9D235C}</author>
    <author>tc={6B449325-7C56-416B-A931-156FDF7E0119}</author>
    <author>tc={69C84F0B-5BF8-428A-84B8-5D809433A517}</author>
    <author>tc={7381727D-B68D-4A92-A21A-5AFCFC694177}</author>
    <author>tc={405EA391-0851-4E07-95C1-B981FCEF0812}</author>
    <author>tc={2C1EC70D-197F-454B-8484-6E89DB0A5400}</author>
    <author>tc={DA9188D4-E639-4132-8CFB-08CE3F7821B0}</author>
    <author>tc={5300F34E-6D8A-4880-AE39-2932D81C32C3}</author>
    <author>tc={C068AF9F-F98E-459D-8F34-27D6130A116E}</author>
    <author>tc={3A2C609A-D5EB-4782-BF91-EA4177D55CC7}</author>
    <author>tc={2EF6128B-9FC3-46DC-A72E-A98FBD5BF5AB}</author>
    <author>tc={C1138D5B-29AA-47FA-A413-6C5A8093ACDD}</author>
    <author>tc={7E07F003-5178-4E98-827B-0A06B4F7B5E8}</author>
    <author>tc={8AEF9D16-AA2B-4B03-80B1-4B0D42D58EB9}</author>
    <author>tc={1F3808FA-3E32-42BD-A171-D4E101577953}</author>
    <author>tc={1148B69A-0AB9-4D9F-8F22-A2ACC0424C93}</author>
    <author>tc={59F47DC8-5883-4442-AEA3-9D69B21D547D}</author>
    <author>tc={728DB205-2D2D-4490-93CA-E4AE539E53C4}</author>
    <author>tc={EA3E78E3-A548-47E2-B847-CBDAE91E5778}</author>
    <author>tc={EA7515D7-6490-414A-8BBA-CFDF5EEAA2B0}</author>
    <author>tc={BFDDC272-C63A-49C9-AFCD-CAE28EA66A70}</author>
    <author>tc={456D2964-5BD7-4EAE-ADE4-4BAF52129E8D}</author>
    <author>tc={E5D9F5F9-24C0-41B0-B22E-61EDB6FD87A0}</author>
    <author>tc={8AEBD4C6-71CD-46C6-8EE5-1F74DD669555}</author>
    <author>tc={6664C2C9-E0AF-4489-BAE6-2027A4A202EF}</author>
    <author>tc={FD9BA11E-92D5-47F2-84DD-F3060B8706A4}</author>
    <author>tc={CD7FF5EE-0AEA-40C6-96DD-4DE4E94DC0A1}</author>
    <author>tc={1A879A60-1D33-4469-827C-ED2CB748B8E7}</author>
    <author>tc={D500F334-EFFD-4F47-85C7-1FB787A1281E}</author>
    <author>tc={B10B9419-6EAF-4892-A152-CF7ACE7CF22B}</author>
    <author>tc={567EBD1C-D073-46FC-AC51-9729E35C40C4}</author>
    <author>tc={D6252324-C775-463D-96C9-7BC273CFC031}</author>
    <author>tc={4CD7D2AE-D6B7-4976-AB43-3BA1732F2829}</author>
    <author>tc={2999637C-50AC-4CE6-9165-B24E56BAEB1F}</author>
    <author>tc={E1AA0EE5-047C-423D-A6AB-C318763037ED}</author>
    <author>tc={C1E9FBB4-A40E-450D-AE33-A7AB4AE2AE22}</author>
    <author>tc={D849931C-798A-4004-9266-6BFF5B573283}</author>
    <author>tc={7A65E580-211B-4C63-92CB-05F62B4B99B3}</author>
    <author>tc={5F2963EF-AE15-42DD-AB8C-8378AC3FE669}</author>
    <author>tc={15D9D8AF-9527-4D94-AA31-D24D5282B65C}</author>
    <author>tc={F86AC5D0-598E-420A-84E7-AC5748A5B307}</author>
    <author>tc={18B95BA7-F25E-446B-A196-9ABA2F085E40}</author>
    <author>tc={8DEFC7C7-DE82-4463-B9AA-3A8A5CA09EDF}</author>
    <author>tc={10E53F50-BE0D-495E-81ED-B573DE5364F7}</author>
    <author>tc={C192DEC6-458F-4CF7-A011-9739C8AA04E9}</author>
    <author>tc={A9F30426-33E3-44A7-90D4-FF49836D5DF0}</author>
    <author>tc={1F9F2391-8C72-4F0C-B00E-5D3B0D338518}</author>
    <author>tc={DFE4E7E2-F0CE-4560-B5B0-BE2D77EC3ADD}</author>
  </authors>
  <commentList>
    <comment ref="L3" authorId="0" shapeId="0" xr:uid="{DE5EC949-C3D8-4E52-9F20-2EA642CA18E6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en cours de mise à jour par les soumissionnaires foires</t>
      </text>
    </comment>
    <comment ref="Y7" authorId="1" shapeId="0" xr:uid="{8945D93A-78E4-455A-A1A8-B1B619AC787D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Mbola tsy nanao retour i Sandandano amin'ny feedbackn'ireo contrat ireo,eny hatramin'ny an'i Ilak Centre</t>
        </r>
      </text>
    </comment>
    <comment ref="L11" authorId="2" shapeId="0" xr:uid="{F9A4F123-F85B-452E-A730-C129E55E7EA0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en cours de mise à jour par les soumissionnaires foires</t>
      </text>
    </comment>
    <comment ref="L40" authorId="3" shapeId="0" xr:uid="{86B8DB8F-7131-45C3-8C38-39E8A53AE098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BP en Fevrier 2019</t>
      </text>
    </comment>
    <comment ref="K43" authorId="4" shapeId="0" xr:uid="{2544327E-0F3E-448F-A324-AE67CD9D235C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BP en Juillet 2018
APS fait par SDN en Novembre 2018</t>
      </text>
    </comment>
    <comment ref="L43" authorId="5" shapeId="0" xr:uid="{6B449325-7C56-416B-A931-156FDF7E0119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BP en Juillet 2018</t>
      </text>
    </comment>
    <comment ref="K44" authorId="6" shapeId="0" xr:uid="{69C84F0B-5BF8-428A-84B8-5D809433A517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BP en Juillet 2018
APS fait par SDN en Novembre 2018</t>
      </text>
    </comment>
    <comment ref="L44" authorId="7" shapeId="0" xr:uid="{7381727D-B68D-4A92-A21A-5AFCFC694177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BP en Juillet 2018</t>
      </text>
    </comment>
    <comment ref="K46" authorId="8" shapeId="0" xr:uid="{405EA391-0851-4E07-95C1-B981FCEF0812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BP en Juillet 2018
APS fait par SDN en Novembre 2018</t>
      </text>
    </comment>
    <comment ref="K47" authorId="9" shapeId="0" xr:uid="{2C1EC70D-197F-454B-8484-6E89DB0A5400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SDN en Novembre 2018</t>
      </text>
    </comment>
    <comment ref="L72" authorId="10" shapeId="0" xr:uid="{DA9188D4-E639-4132-8CFB-08CE3F7821B0}">
      <text>
        <t>[Threaded comment]
Your version of Excel allows you to read this threaded comment; however, any edits to it will get removed if the file is opened in a newer version of Excel. Learn more: https://go.microsoft.com/fwlink/?linkid=870924
Comment:
    Existence version Novembre 2019 et une nouvelle version en Septembre 2020 fait par BP</t>
      </text>
    </comment>
    <comment ref="G77" authorId="11" shapeId="0" xr:uid="{5300F34E-6D8A-4880-AE39-2932D81C32C3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77" authorId="12" shapeId="0" xr:uid="{C068AF9F-F98E-459D-8F34-27D6130A116E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Sandandrano</t>
      </text>
    </comment>
    <comment ref="L77" authorId="13" shapeId="0" xr:uid="{3A2C609A-D5EB-4782-BF91-EA4177D55CC7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Sandandrano en Novembre 2019</t>
      </text>
    </comment>
    <comment ref="G81" authorId="14" shapeId="0" xr:uid="{2EF6128B-9FC3-46DC-A72E-A98FBD5BF5AB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81" authorId="15" shapeId="0" xr:uid="{C1138D5B-29AA-47FA-A413-6C5A8093ACDD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Sandandrano</t>
      </text>
    </comment>
    <comment ref="L81" authorId="16" shapeId="0" xr:uid="{7E07F003-5178-4E98-827B-0A06B4F7B5E8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Sandandrano en Decembre 2019</t>
      </text>
    </comment>
    <comment ref="G86" authorId="17" shapeId="0" xr:uid="{8AEF9D16-AA2B-4B03-80B1-4B0D42D58EB9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86" authorId="18" shapeId="0" xr:uid="{1F3808FA-3E32-42BD-A171-D4E101577953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87" authorId="19" shapeId="0" xr:uid="{1148B69A-0AB9-4D9F-8F22-A2ACC0424C93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88" authorId="20" shapeId="0" xr:uid="{59F47DC8-5883-4442-AEA3-9D69B21D547D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89" authorId="21" shapeId="0" xr:uid="{728DB205-2D2D-4490-93CA-E4AE539E53C4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89" authorId="22" shapeId="0" xr:uid="{EA3E78E3-A548-47E2-B847-CBDAE91E5778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90" authorId="23" shapeId="0" xr:uid="{EA7515D7-6490-414A-8BBA-CFDF5EEAA2B0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90" authorId="24" shapeId="0" xr:uid="{BFDDC272-C63A-49C9-AFCD-CAE28EA66A70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91" authorId="25" shapeId="0" xr:uid="{456D2964-5BD7-4EAE-ADE4-4BAF52129E8D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91" authorId="26" shapeId="0" xr:uid="{E5D9F5F9-24C0-41B0-B22E-61EDB6FD87A0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92" authorId="27" shapeId="0" xr:uid="{8AEBD4C6-71CD-46C6-8EE5-1F74DD669555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93" authorId="28" shapeId="0" xr:uid="{6664C2C9-E0AF-4489-BAE6-2027A4A202EF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94" authorId="29" shapeId="0" xr:uid="{FD9BA11E-92D5-47F2-84DD-F3060B8706A4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97" authorId="30" shapeId="0" xr:uid="{CD7FF5EE-0AEA-40C6-96DD-4DE4E94DC0A1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97" authorId="31" shapeId="0" xr:uid="{1A879A60-1D33-4469-827C-ED2CB748B8E7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99" authorId="32" shapeId="0" xr:uid="{D500F334-EFFD-4F47-85C7-1FB787A1281E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101" authorId="33" shapeId="0" xr:uid="{B10B9419-6EAF-4892-A152-CF7ACE7CF22B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Sandandrano</t>
      </text>
    </comment>
    <comment ref="L102" authorId="34" shapeId="0" xr:uid="{567EBD1C-D073-46FC-AC51-9729E35C40C4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Sandandrano</t>
      </text>
    </comment>
    <comment ref="G104" authorId="35" shapeId="0" xr:uid="{D6252324-C775-463D-96C9-7BC273CFC031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105" authorId="36" shapeId="0" xr:uid="{4CD7D2AE-D6B7-4976-AB43-3BA1732F2829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106" authorId="37" shapeId="0" xr:uid="{2999637C-50AC-4CE6-9165-B24E56BAEB1F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107" authorId="38" shapeId="0" xr:uid="{E1AA0EE5-047C-423D-A6AB-C318763037ED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108" authorId="39" shapeId="0" xr:uid="{C1E9FBB4-A40E-450D-AE33-A7AB4AE2AE22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119" authorId="40" shapeId="0" xr:uid="{D849931C-798A-4004-9266-6BFF5B573283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 en Mars 2018</t>
      </text>
    </comment>
    <comment ref="G120" authorId="41" shapeId="0" xr:uid="{7A65E580-211B-4C63-92CB-05F62B4B99B3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120" authorId="42" shapeId="0" xr:uid="{5F2963EF-AE15-42DD-AB8C-8378AC3FE669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123" authorId="43" shapeId="0" xr:uid="{15D9D8AF-9527-4D94-AA31-D24D5282B65C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123" authorId="44" shapeId="0" xr:uid="{F86AC5D0-598E-420A-84E7-AC5748A5B307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Sandandrano</t>
      </text>
    </comment>
    <comment ref="P126" authorId="45" shapeId="0" xr:uid="{18B95BA7-F25E-446B-A196-9ABA2F085E4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Convention entre JIRAMA - CRS - Commune - MEAH</t>
      </text>
    </comment>
    <comment ref="P128" authorId="46" shapeId="0" xr:uid="{8DEFC7C7-DE82-4463-B9AA-3A8A5CA09EDF}">
      <text>
        <t>[Threaded comment]
Your version of Excel allows you to read this threaded comment; however, any edits to it will get removed if the file is opened in a newer version of Excel. Learn more: https://go.microsoft.com/fwlink/?linkid=870924
Comment:
    Convention entre SRAFI RANOVELONA - CRS - Commune - MEAH - (HOLCIM)</t>
      </text>
    </comment>
    <comment ref="C135" authorId="47" shapeId="0" xr:uid="{10E53F50-BE0D-495E-81ED-B573DE5364F7}">
      <text>
        <t>[Threaded comment]
Your version of Excel allows you to read this threaded comment; however, any edits to it will get removed if the file is opened in a newer version of Excel. Learn more: https://go.microsoft.com/fwlink/?linkid=870924
Comment:
    Foire</t>
      </text>
    </comment>
    <comment ref="C136" authorId="48" shapeId="0" xr:uid="{C192DEC6-458F-4CF7-A011-9739C8AA04E9}">
      <text>
        <t>[Threaded comment]
Your version of Excel allows you to read this threaded comment; however, any edits to it will get removed if the file is opened in a newer version of Excel. Learn more: https://go.microsoft.com/fwlink/?linkid=870924
Comment:
    Foire</t>
      </text>
    </comment>
    <comment ref="C137" authorId="49" shapeId="0" xr:uid="{A9F30426-33E3-44A7-90D4-FF49836D5DF0}">
      <text>
        <t>[Threaded comment]
Your version of Excel allows you to read this threaded comment; however, any edits to it will get removed if the file is opened in a newer version of Excel. Learn more: https://go.microsoft.com/fwlink/?linkid=870924
Comment:
    Foire</t>
      </text>
    </comment>
    <comment ref="C138" authorId="50" shapeId="0" xr:uid="{1F9F2391-8C72-4F0C-B00E-5D3B0D338518}">
      <text>
        <t>[Threaded comment]
Your version of Excel allows you to read this threaded comment; however, any edits to it will get removed if the file is opened in a newer version of Excel. Learn more: https://go.microsoft.com/fwlink/?linkid=870924
Comment:
    Foire</t>
      </text>
    </comment>
    <comment ref="C139" authorId="51" shapeId="0" xr:uid="{DFE4E7E2-F0CE-4560-B5B0-BE2D77EC3ADD}">
      <text>
        <t>[Threaded comment]
Your version of Excel allows you to read this threaded comment; however, any edits to it will get removed if the file is opened in a newer version of Excel. Learn more: https://go.microsoft.com/fwlink/?linkid=870924
Comment:
    Foire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tc={DA07B564-63DA-42E9-93F3-6E42B3536794}</author>
    <author>tc={324E6BC0-33B0-4D1C-89E5-6D8DB65D929A}</author>
    <author>tc={0132A349-5508-47BC-8247-A80EC8C48912}</author>
    <author>tc={BC4FB8C5-4B24-44EA-9F6A-7EFD867EE9B2}</author>
    <author>tc={6174CF32-27F9-4F1A-B419-95A4C1135DBE}</author>
    <author>tc={465C3491-1A41-4162-A69D-949F476F6481}</author>
    <author>tc={BA404AFC-E989-4C47-A8F2-FF6B7124D98C}</author>
    <author>tc={571D0E4E-D0A5-4554-B0C6-5299F14AA6ED}</author>
    <author>tc={1DE3D801-9138-42ED-AC48-3451C460C4B9}</author>
    <author>tc={AC74471C-AAC4-4C84-91CE-5A7D91A05376}</author>
    <author>tc={24788BE7-8C16-4A5C-B460-FC1E9419F647}</author>
    <author>tc={CCCCBE2D-CF44-4E80-9E01-96AA1BC82A9C}</author>
    <author>tc={11B0D52A-853A-44CB-BCEC-059B5BDFC68C}</author>
    <author>tc={67B78D92-4ACC-4BBA-8E55-8CCD4E57E305}</author>
    <author>tc={EF9F0CB9-C371-471B-AD52-B17DE3EA3C18}</author>
    <author>tc={17EC4311-70F6-4503-A408-D2D66C87E0F6}</author>
    <author>tc={291CD5D5-519E-42BB-92BB-9DC265CF7AF1}</author>
    <author>tc={823A9A94-9B94-4CD8-B241-2260FBD923FD}</author>
    <author>tc={AC9267AC-1A48-47D4-B41F-6B0EAD8A2CE5}</author>
    <author>tc={5DF41AD6-357B-4CCF-A857-F95389C63054}</author>
    <author>tc={B00CA0B9-70E7-4C7B-A66E-35051777D22B}</author>
    <author>tc={FD576D4F-90C7-4C90-BA3A-14423F6D887A}</author>
    <author>tc={918B8735-D92E-4B44-899F-68C51B43CC7F}</author>
  </authors>
  <commentList>
    <comment ref="K16" authorId="0" shapeId="0" xr:uid="{DA07B564-63DA-42E9-93F3-6E42B3536794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BP en Juillet 2018
APS fait par SDN en Novembre 2018</t>
      </text>
    </comment>
    <comment ref="L16" authorId="1" shapeId="0" xr:uid="{324E6BC0-33B0-4D1C-89E5-6D8DB65D929A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BP en Juillet 2018</t>
      </text>
    </comment>
    <comment ref="K17" authorId="2" shapeId="0" xr:uid="{0132A349-5508-47BC-8247-A80EC8C48912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BP en Juillet 2018
APS fait par SDN en Novembre 2018</t>
      </text>
    </comment>
    <comment ref="L17" authorId="3" shapeId="0" xr:uid="{BC4FB8C5-4B24-44EA-9F6A-7EFD867EE9B2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BP en Juillet 2018</t>
      </text>
    </comment>
    <comment ref="L29" authorId="4" shapeId="0" xr:uid="{6174CF32-27F9-4F1A-B419-95A4C1135DBE}">
      <text>
        <t>[Threaded comment]
Your version of Excel allows you to read this threaded comment; however, any edits to it will get removed if the file is opened in a newer version of Excel. Learn more: https://go.microsoft.com/fwlink/?linkid=870924
Comment:
    Existence version Novembre 2019 et une nouvelle version en Septembre 2020 fait par BP</t>
      </text>
    </comment>
    <comment ref="G36" authorId="5" shapeId="0" xr:uid="{465C3491-1A41-4162-A69D-949F476F6481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36" authorId="6" shapeId="0" xr:uid="{BA404AFC-E989-4C47-A8F2-FF6B7124D98C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37" authorId="7" shapeId="0" xr:uid="{571D0E4E-D0A5-4554-B0C6-5299F14AA6ED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37" authorId="8" shapeId="0" xr:uid="{1DE3D801-9138-42ED-AC48-3451C460C4B9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38" authorId="9" shapeId="0" xr:uid="{AC74471C-AAC4-4C84-91CE-5A7D91A05376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38" authorId="10" shapeId="0" xr:uid="{24788BE7-8C16-4A5C-B460-FC1E9419F647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</t>
      </text>
    </comment>
    <comment ref="G39" authorId="11" shapeId="0" xr:uid="{CCCCBE2D-CF44-4E80-9E01-96AA1BC82A9C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40" authorId="12" shapeId="0" xr:uid="{11B0D52A-853A-44CB-BCEC-059B5BDFC68C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41" authorId="13" shapeId="0" xr:uid="{67B78D92-4ACC-4BBA-8E55-8CCD4E57E305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44" authorId="14" shapeId="0" xr:uid="{EF9F0CB9-C371-471B-AD52-B17DE3EA3C18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45" authorId="15" shapeId="0" xr:uid="{17EC4311-70F6-4503-A408-D2D66C87E0F6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Sandandrano</t>
      </text>
    </comment>
    <comment ref="L46" authorId="16" shapeId="0" xr:uid="{291CD5D5-519E-42BB-92BB-9DC265CF7AF1}">
      <text>
        <t>[Threaded comment]
Your version of Excel allows you to read this threaded comment; however, any edits to it will get removed if the file is opened in a newer version of Excel. Learn more: https://go.microsoft.com/fwlink/?linkid=870924
Comment:
    APD fait par Sandandrano</t>
      </text>
    </comment>
    <comment ref="G47" authorId="17" shapeId="0" xr:uid="{823A9A94-9B94-4CD8-B241-2260FBD923FD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48" authorId="18" shapeId="0" xr:uid="{AC9267AC-1A48-47D4-B41F-6B0EAD8A2CE5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49" authorId="19" shapeId="0" xr:uid="{5DF41AD6-357B-4CCF-A857-F95389C63054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50" authorId="20" shapeId="0" xr:uid="{B00CA0B9-70E7-4C7B-A66E-35051777D22B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G51" authorId="21" shapeId="0" xr:uid="{FD576D4F-90C7-4C90-BA3A-14423F6D887A}">
      <text>
        <t>[Threaded comment]
Your version of Excel allows you to read this threaded comment; however, any edits to it will get removed if the file is opened in a newer version of Excel. Learn more: https://go.microsoft.com/fwlink/?linkid=870924
Comment:
    Zara-Rano / Cost-share RANO WASH</t>
      </text>
    </comment>
    <comment ref="K53" authorId="22" shapeId="0" xr:uid="{918B8735-D92E-4B44-899F-68C51B43CC7F}">
      <text>
        <t>[Threaded comment]
Your version of Excel allows you to read this threaded comment; however, any edits to it will get removed if the file is opened in a newer version of Excel. Learn more: https://go.microsoft.com/fwlink/?linkid=870924
Comment:
    APS fait par Bushproof en Mars 2018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Amede Abdereman RAFIDIMANANTSOA</author>
  </authors>
  <commentList>
    <comment ref="F4" authorId="0" shapeId="0" xr:uid="{889939F7-703C-4BF8-81DE-D182CBF63607}">
      <text>
        <r>
          <rPr>
            <b/>
            <sz val="9"/>
            <color indexed="81"/>
            <rFont val="Tahoma"/>
            <family val="2"/>
          </rPr>
          <t>Ambalamahasoa</t>
        </r>
      </text>
    </comment>
    <comment ref="I4" authorId="0" shapeId="0" xr:uid="{8F144849-A194-4F52-BC7F-7D903217FCAA}">
      <text>
        <r>
          <rPr>
            <b/>
            <sz val="9"/>
            <color indexed="81"/>
            <rFont val="Tahoma"/>
            <family val="2"/>
          </rPr>
          <t>Ambohitrova</t>
        </r>
      </text>
    </comment>
    <comment ref="J4" authorId="0" shapeId="0" xr:uid="{9BBF4F3B-1AEE-4CBB-A0EB-87A709668D04}">
      <text>
        <r>
          <rPr>
            <b/>
            <sz val="9"/>
            <color indexed="81"/>
            <rFont val="Tahoma"/>
            <family val="2"/>
          </rPr>
          <t>Andrainjato</t>
        </r>
      </text>
    </comment>
    <comment ref="K4" authorId="0" shapeId="0" xr:uid="{FFFE258B-51C8-4401-B2DD-841170BD44C5}">
      <text>
        <r>
          <rPr>
            <b/>
            <sz val="9"/>
            <color indexed="81"/>
            <rFont val="Tahoma"/>
            <family val="2"/>
          </rPr>
          <t>Andranomiditra</t>
        </r>
      </text>
    </comment>
    <comment ref="L4" authorId="0" shapeId="0" xr:uid="{931277C2-18C0-4BB7-BA43-B7A7A528258C}">
      <text>
        <r>
          <rPr>
            <b/>
            <sz val="9"/>
            <color indexed="81"/>
            <rFont val="Tahoma"/>
            <family val="2"/>
          </rPr>
          <t>Androy</t>
        </r>
      </text>
    </comment>
    <comment ref="M4" authorId="0" shapeId="0" xr:uid="{9A7F5EE3-E5FB-40BA-9B7D-7B7EB0495EB6}">
      <text>
        <r>
          <rPr>
            <b/>
            <sz val="9"/>
            <color indexed="81"/>
            <rFont val="Tahoma"/>
            <family val="2"/>
          </rPr>
          <t>Antaretra</t>
        </r>
      </text>
    </comment>
    <comment ref="N4" authorId="0" shapeId="0" xr:uid="{54BAA3AA-E723-40AD-A183-197FDBC32AB9}">
      <text>
        <r>
          <rPr>
            <b/>
            <sz val="9"/>
            <color indexed="81"/>
            <rFont val="Tahoma"/>
            <family val="2"/>
          </rPr>
          <t>Ihazoara</t>
        </r>
      </text>
    </comment>
    <comment ref="O4" authorId="0" shapeId="0" xr:uid="{D4FFDCD1-1C83-4946-B49B-BE0FE0956BA8}">
      <text>
        <r>
          <rPr>
            <b/>
            <sz val="9"/>
            <color indexed="81"/>
            <rFont val="Tahoma"/>
            <family val="2"/>
          </rPr>
          <t xml:space="preserve">Kianjanomby
</t>
        </r>
      </text>
    </comment>
    <comment ref="P4" authorId="0" shapeId="0" xr:uid="{EC43656E-C81C-407F-86A7-B55F980EAF3F}">
      <text>
        <r>
          <rPr>
            <b/>
            <sz val="9"/>
            <color indexed="81"/>
            <rFont val="Tahoma"/>
            <family val="2"/>
          </rPr>
          <t xml:space="preserve">Lokomby
</t>
        </r>
      </text>
    </comment>
    <comment ref="F6" authorId="0" shapeId="0" xr:uid="{C5C2892F-252C-409A-BB73-9DC57A869274}">
      <text>
        <r>
          <rPr>
            <b/>
            <sz val="9"/>
            <color indexed="81"/>
            <rFont val="Tahoma"/>
            <family val="2"/>
          </rPr>
          <t>AMBOHIMANAMBOLA 17%</t>
        </r>
      </text>
    </comment>
    <comment ref="F8" authorId="0" shapeId="0" xr:uid="{E6CA9A96-147A-4033-B089-DA5634E4E8C0}">
      <text>
        <r>
          <rPr>
            <b/>
            <sz val="9"/>
            <color indexed="81"/>
            <rFont val="Tahoma"/>
            <family val="2"/>
          </rPr>
          <t>AMBATOTSIPIHINA
16,14%</t>
        </r>
      </text>
    </comment>
  </commentList>
</comments>
</file>

<file path=xl/sharedStrings.xml><?xml version="1.0" encoding="utf-8"?>
<sst xmlns="http://schemas.openxmlformats.org/spreadsheetml/2006/main" count="5368" uniqueCount="433">
  <si>
    <t>Organisation</t>
  </si>
  <si>
    <t>Région</t>
  </si>
  <si>
    <t>CARE</t>
  </si>
  <si>
    <t>CRS</t>
  </si>
  <si>
    <t>WaterAid</t>
  </si>
  <si>
    <t>District</t>
  </si>
  <si>
    <t>ATS</t>
  </si>
  <si>
    <t>ALMA</t>
  </si>
  <si>
    <t>VKN</t>
  </si>
  <si>
    <t>AMM</t>
  </si>
  <si>
    <t>HTM</t>
  </si>
  <si>
    <t>V7V</t>
  </si>
  <si>
    <t>Commune</t>
  </si>
  <si>
    <t>Site</t>
  </si>
  <si>
    <t>Stratégie</t>
  </si>
  <si>
    <t>Financement</t>
  </si>
  <si>
    <t>Système</t>
  </si>
  <si>
    <t>Maître d'œuvre</t>
  </si>
  <si>
    <t>Entreprise</t>
  </si>
  <si>
    <t>APS vf le</t>
  </si>
  <si>
    <t>APD vf le</t>
  </si>
  <si>
    <t>ESF validé le</t>
  </si>
  <si>
    <t>Analyse et Dépouillement</t>
  </si>
  <si>
    <t>AOR</t>
  </si>
  <si>
    <t>Contrat signé</t>
  </si>
  <si>
    <t>OS</t>
  </si>
  <si>
    <t>Démarrage travaux le</t>
  </si>
  <si>
    <t>Avancement travaux</t>
  </si>
  <si>
    <t>RT</t>
  </si>
  <si>
    <t>RP</t>
  </si>
  <si>
    <t>RD</t>
  </si>
  <si>
    <t>CDD signé CR le</t>
  </si>
  <si>
    <t>CDD signé Ese le</t>
  </si>
  <si>
    <t>Envoi CDD au MEAH le</t>
  </si>
  <si>
    <t>CDD signé MEAH le</t>
  </si>
  <si>
    <t>Observations</t>
  </si>
  <si>
    <t>Toamasina II</t>
  </si>
  <si>
    <t>Moramanga</t>
  </si>
  <si>
    <t>Antanifotsy</t>
  </si>
  <si>
    <t>Manandriana</t>
  </si>
  <si>
    <t>Vohibato</t>
  </si>
  <si>
    <t>Vohipeno</t>
  </si>
  <si>
    <t>PPP</t>
  </si>
  <si>
    <t>AEPG (BS, BP, PEC)</t>
  </si>
  <si>
    <t>Sandandrano</t>
  </si>
  <si>
    <t>Date</t>
  </si>
  <si>
    <t>En cours</t>
  </si>
  <si>
    <t>Pourcentage</t>
  </si>
  <si>
    <t>Mahanoro</t>
  </si>
  <si>
    <t>Ambatondrazaka</t>
  </si>
  <si>
    <t>Antsirabe II</t>
  </si>
  <si>
    <t>Fandriana</t>
  </si>
  <si>
    <t>Lalangina</t>
  </si>
  <si>
    <t>Ikongo</t>
  </si>
  <si>
    <t>PPP+</t>
  </si>
  <si>
    <t>AEPP (BS, BP, PEC)</t>
  </si>
  <si>
    <t>Bushproof</t>
  </si>
  <si>
    <t>Clôturé</t>
  </si>
  <si>
    <t>-</t>
  </si>
  <si>
    <t>Vatomandry</t>
  </si>
  <si>
    <t>Amparafaravola</t>
  </si>
  <si>
    <t>Betafo</t>
  </si>
  <si>
    <t>Ambositra</t>
  </si>
  <si>
    <t>Ambalavao</t>
  </si>
  <si>
    <t>Manakara Atsimo</t>
  </si>
  <si>
    <t>Foire (GC to GP)</t>
  </si>
  <si>
    <t>FPMH (PEC)</t>
  </si>
  <si>
    <t>Zara-Rano</t>
  </si>
  <si>
    <t>Brickaville</t>
  </si>
  <si>
    <t>Mananjary</t>
  </si>
  <si>
    <t>Manifestation spontanée</t>
  </si>
  <si>
    <t>PPMH (PEC)</t>
  </si>
  <si>
    <t>DREAH</t>
  </si>
  <si>
    <t>Ifanadiana</t>
  </si>
  <si>
    <t>Mobilisation VSLA</t>
  </si>
  <si>
    <t>Kiosque (PEC)</t>
  </si>
  <si>
    <t>AUTRE</t>
  </si>
  <si>
    <t>Dotation de matériel</t>
  </si>
  <si>
    <t>Biosand Filter</t>
  </si>
  <si>
    <t>Autre financement</t>
  </si>
  <si>
    <t>Contrat signé le</t>
  </si>
  <si>
    <t>Superficie BV1 (Ha)</t>
  </si>
  <si>
    <t>Superficie BV2 (Ha)</t>
  </si>
  <si>
    <t>Superficie BV3 (Ha)</t>
  </si>
  <si>
    <t>Superficie captage 9m2)</t>
  </si>
  <si>
    <t>Volume retenue (m3)</t>
  </si>
  <si>
    <t>Superficie zone de filtration filtre (m2)</t>
  </si>
  <si>
    <t>Longueur tuyau amene (km)</t>
  </si>
  <si>
    <t>Superficie zone de stockage (m2)</t>
  </si>
  <si>
    <t>Volume stockage (m3)</t>
  </si>
  <si>
    <t>Longueur conduite de distribution (km)</t>
  </si>
  <si>
    <t>Superficie monobloc (m2)</t>
  </si>
  <si>
    <t>Nbre habitants APD 2028-22</t>
  </si>
  <si>
    <t>Demande en eau (m3/j)</t>
  </si>
  <si>
    <t>Andovoranto</t>
  </si>
  <si>
    <t>Ambila Lemaitso</t>
  </si>
  <si>
    <t>USAID</t>
  </si>
  <si>
    <r>
      <t>A</t>
    </r>
    <r>
      <rPr>
        <sz val="11"/>
        <color theme="1"/>
        <rFont val="Calibri"/>
        <family val="2"/>
      </rPr>
      <t>ΠR</t>
    </r>
  </si>
  <si>
    <t>Validé</t>
  </si>
  <si>
    <t>Mahavelona Foulpointe</t>
  </si>
  <si>
    <t>Mahavelona-Foulpointe</t>
  </si>
  <si>
    <t xml:space="preserve">Ranomafana Est </t>
  </si>
  <si>
    <t>LOVA VELU</t>
  </si>
  <si>
    <t>Ilaka Est</t>
  </si>
  <si>
    <t>Ilaka-Est</t>
  </si>
  <si>
    <t>Ampasimbe Onibe</t>
  </si>
  <si>
    <t>CREAT BTP</t>
  </si>
  <si>
    <t>Sabotsy Anjiro</t>
  </si>
  <si>
    <t>RPIJ</t>
  </si>
  <si>
    <t>Beforona</t>
  </si>
  <si>
    <t>ACOGEMA</t>
  </si>
  <si>
    <t>Anosibe Ifody</t>
  </si>
  <si>
    <t>Ambodinifody</t>
  </si>
  <si>
    <t>Rano an'ala B</t>
  </si>
  <si>
    <t>Kelilalina</t>
  </si>
  <si>
    <t>Kianjanomby</t>
  </si>
  <si>
    <t>Mickael</t>
  </si>
  <si>
    <t>Ambatofotsy</t>
  </si>
  <si>
    <t>Ambalatenina</t>
  </si>
  <si>
    <t>Ambodiara sakorihy</t>
  </si>
  <si>
    <t xml:space="preserve">Andemaka </t>
  </si>
  <si>
    <t xml:space="preserve">Manampatrana </t>
  </si>
  <si>
    <t xml:space="preserve">Lokomby </t>
  </si>
  <si>
    <t>Ampasimadinika</t>
  </si>
  <si>
    <t>2 ADH</t>
  </si>
  <si>
    <t>Mahatsara</t>
  </si>
  <si>
    <t>Niarovana Caroline</t>
  </si>
  <si>
    <t>Ambohitsimanova</t>
  </si>
  <si>
    <t>Soanindrariny</t>
  </si>
  <si>
    <t>EC ABRAHAM</t>
  </si>
  <si>
    <t>Antsoatany</t>
  </si>
  <si>
    <t>Amboditandroroho</t>
  </si>
  <si>
    <t>charity: water</t>
  </si>
  <si>
    <t>EATC</t>
  </si>
  <si>
    <t>Amboakarivo</t>
  </si>
  <si>
    <t>Ambodiriana</t>
  </si>
  <si>
    <t>Fontsimavo</t>
  </si>
  <si>
    <t>Analamangahazo</t>
  </si>
  <si>
    <t xml:space="preserve">Ambohitrova </t>
  </si>
  <si>
    <t xml:space="preserve">Fenomby </t>
  </si>
  <si>
    <t>AFD</t>
  </si>
  <si>
    <t>Fitahiana</t>
  </si>
  <si>
    <t>Androy</t>
  </si>
  <si>
    <t>16-17-18 septembre 2020</t>
  </si>
  <si>
    <t>Ivato</t>
  </si>
  <si>
    <t>Ivato Centre</t>
  </si>
  <si>
    <t>Ambatomarina</t>
  </si>
  <si>
    <t>Andrainjato</t>
  </si>
  <si>
    <t>17-18-19 aout 2021</t>
  </si>
  <si>
    <t>Andrainjato Est</t>
  </si>
  <si>
    <t>SECOA</t>
  </si>
  <si>
    <t>18-19-20-21-22 septembre 2020</t>
  </si>
  <si>
    <t xml:space="preserve">Andonabe </t>
  </si>
  <si>
    <t>Ecowin</t>
  </si>
  <si>
    <t>Sahambala</t>
  </si>
  <si>
    <t>Ambalakondro</t>
  </si>
  <si>
    <t>Maroangivy</t>
  </si>
  <si>
    <t>Ambodirafia</t>
  </si>
  <si>
    <t>Sahavongo</t>
  </si>
  <si>
    <t>Fanandrana</t>
  </si>
  <si>
    <t>NMS</t>
  </si>
  <si>
    <t xml:space="preserve">Vohitrindry </t>
  </si>
  <si>
    <t>Ambalamanakana</t>
  </si>
  <si>
    <t>Ambatofitorahana</t>
  </si>
  <si>
    <t>Privé</t>
  </si>
  <si>
    <t>En attente de la remise de l'offre</t>
  </si>
  <si>
    <t>Site foire en cours de mise à jour de l'étude et en attente de la remise de l'offre</t>
  </si>
  <si>
    <t>Ambositra II</t>
  </si>
  <si>
    <t>Ankazoambo</t>
  </si>
  <si>
    <t>Ilaka Centre</t>
  </si>
  <si>
    <t>Kianjandrakefina</t>
  </si>
  <si>
    <t>Marosoa</t>
  </si>
  <si>
    <t>Sahatsiho Ambohimanjaka</t>
  </si>
  <si>
    <t>Ambohimanjaka</t>
  </si>
  <si>
    <t>Tsarasaotra</t>
  </si>
  <si>
    <t>Ambohimahazo</t>
  </si>
  <si>
    <t>Ankarinoro</t>
  </si>
  <si>
    <t>Fiadanana</t>
  </si>
  <si>
    <t>Sahamadio Fisakana</t>
  </si>
  <si>
    <t>Sahamadio</t>
  </si>
  <si>
    <t>Sandrandahy</t>
  </si>
  <si>
    <t>Ambohimilanja</t>
  </si>
  <si>
    <t>Anjoman'Ankona</t>
  </si>
  <si>
    <t>Ambohimandroso</t>
  </si>
  <si>
    <t>Besoa</t>
  </si>
  <si>
    <t>ESF- LAKAY - Ambassade d'Allemagne</t>
  </si>
  <si>
    <t>LAKAY</t>
  </si>
  <si>
    <t>Namoly</t>
  </si>
  <si>
    <t>Attente remise des offres</t>
  </si>
  <si>
    <t>Sendrisoa</t>
  </si>
  <si>
    <t>Ambalamahasoa</t>
  </si>
  <si>
    <t>13-14-15 juillet 2021</t>
  </si>
  <si>
    <t>Ambatolahy Vohidravina</t>
  </si>
  <si>
    <t>Andranomiditra</t>
  </si>
  <si>
    <t>MICKAEL</t>
  </si>
  <si>
    <t>Andranovorivato</t>
  </si>
  <si>
    <t>Zanak'Ampielezana</t>
  </si>
  <si>
    <t>LAZA</t>
  </si>
  <si>
    <t>Ambassade d'Allemagne - LAZA</t>
  </si>
  <si>
    <t>Ankaromalaza</t>
  </si>
  <si>
    <t>Ankaromalaza Mifanasoa</t>
  </si>
  <si>
    <t>Fandrandava</t>
  </si>
  <si>
    <t>TANY MEVA</t>
  </si>
  <si>
    <t>Ihazoara</t>
  </si>
  <si>
    <t>Maneva</t>
  </si>
  <si>
    <t>Vinanitelo</t>
  </si>
  <si>
    <t>EAU'RIZON</t>
  </si>
  <si>
    <t>Ambiabe</t>
  </si>
  <si>
    <t>Androrangavola</t>
  </si>
  <si>
    <t>Tsaratanana</t>
  </si>
  <si>
    <t>Tsarakianja</t>
  </si>
  <si>
    <t>Ambinantromby</t>
  </si>
  <si>
    <t>Maromiandra</t>
  </si>
  <si>
    <t>Tolongoina</t>
  </si>
  <si>
    <t>Agnorombato</t>
  </si>
  <si>
    <t>Amboanjo</t>
  </si>
  <si>
    <t>Ambotaka</t>
  </si>
  <si>
    <t>Ampasimanjeva</t>
  </si>
  <si>
    <t>Analavory</t>
  </si>
  <si>
    <t>Marofarihy</t>
  </si>
  <si>
    <t>Vohimasina Nord</t>
  </si>
  <si>
    <t>Namorona</t>
  </si>
  <si>
    <t>Ankarimbary</t>
  </si>
  <si>
    <t>Anoloka</t>
  </si>
  <si>
    <t>Lazamasy</t>
  </si>
  <si>
    <t>Ilakatra</t>
  </si>
  <si>
    <t>Mahabo</t>
  </si>
  <si>
    <t>Mahasoabe</t>
  </si>
  <si>
    <t>Mahazoarivo</t>
  </si>
  <si>
    <t>Nato</t>
  </si>
  <si>
    <t>Savana</t>
  </si>
  <si>
    <t>BushProof</t>
  </si>
  <si>
    <t>Ambohimanana</t>
  </si>
  <si>
    <t>Ampasimbe</t>
  </si>
  <si>
    <t>Andekaleka</t>
  </si>
  <si>
    <t>Fetraomby</t>
  </si>
  <si>
    <t>Maromby</t>
  </si>
  <si>
    <t>Ranomafana Est</t>
  </si>
  <si>
    <t>Antongobato</t>
  </si>
  <si>
    <t>Marovola</t>
  </si>
  <si>
    <t>Razanaka</t>
  </si>
  <si>
    <t>Ambinaninony</t>
  </si>
  <si>
    <t>Ambodisovoka</t>
  </si>
  <si>
    <t>Ambodilazana</t>
  </si>
  <si>
    <t>Ambodimanga Volobe</t>
  </si>
  <si>
    <t>Amboditeza</t>
  </si>
  <si>
    <t>Andondabe</t>
  </si>
  <si>
    <t>Andranobolahy</t>
  </si>
  <si>
    <t>Ambohimanarivo</t>
  </si>
  <si>
    <t>Bongabe</t>
  </si>
  <si>
    <t>Ambalavolo</t>
  </si>
  <si>
    <t>Tanandava</t>
  </si>
  <si>
    <t>Amboditavolo</t>
  </si>
  <si>
    <t>Ambodivoananto</t>
  </si>
  <si>
    <t>Marosampanana</t>
  </si>
  <si>
    <t>Tamboro</t>
  </si>
  <si>
    <t>Antanambao Mahatsara</t>
  </si>
  <si>
    <t>Iamborano</t>
  </si>
  <si>
    <t>Maintinandry</t>
  </si>
  <si>
    <t>Niherenana</t>
  </si>
  <si>
    <t>Sahamatevina</t>
  </si>
  <si>
    <t>Tanambao Vahatrakaka</t>
  </si>
  <si>
    <t>Tsarasambo</t>
  </si>
  <si>
    <t>Ambatotsipihina</t>
  </si>
  <si>
    <t>FANOVOZANTSOA</t>
  </si>
  <si>
    <t>JIRAMA</t>
  </si>
  <si>
    <t>Andranomanelatra</t>
  </si>
  <si>
    <t>SRAFI RANOVELONA</t>
  </si>
  <si>
    <t>Ambohimanambola</t>
  </si>
  <si>
    <t>Ambohitsilaozana</t>
  </si>
  <si>
    <t>Amparihintsokatra</t>
  </si>
  <si>
    <t>Andilanatoby</t>
  </si>
  <si>
    <t>Bejofo</t>
  </si>
  <si>
    <t>Imerimandroso</t>
  </si>
  <si>
    <t>Ambohijanahary</t>
  </si>
  <si>
    <t>Rano an'ala B saika handray azy, mbola miantona eo @ geotechnique</t>
  </si>
  <si>
    <t>Ambohitrarivo</t>
  </si>
  <si>
    <t>LOVA VELU efa nanao restitution fa miandry contribution commune, miandry reunion de negociation</t>
  </si>
  <si>
    <t>Amboavory</t>
  </si>
  <si>
    <t>N/A</t>
  </si>
  <si>
    <t>Financement: ICG, USAID, Commune, autres partenaires</t>
  </si>
  <si>
    <t>Ampilahoana</t>
  </si>
  <si>
    <t>Andilana Atsimo</t>
  </si>
  <si>
    <t>Mbola miantona, miandry resiliation</t>
  </si>
  <si>
    <t>Antsakoana</t>
  </si>
  <si>
    <t>Amborompotsy</t>
  </si>
  <si>
    <t>Sedera</t>
  </si>
  <si>
    <t>SEDERA</t>
  </si>
  <si>
    <t>Efa talohan'ny tetikasa, efa + 5ans ny SEDERA no nitantana tao, miandry restitution an'ny Ese SEDERA</t>
  </si>
  <si>
    <t>Amboasary</t>
  </si>
  <si>
    <t>Naturano</t>
  </si>
  <si>
    <t>Natureau, LOVA VELU no nametraka offre, miandry valiny CAO</t>
  </si>
  <si>
    <t>Ambohibary</t>
  </si>
  <si>
    <t>Ambohidronono</t>
  </si>
  <si>
    <t>Andaingo</t>
  </si>
  <si>
    <t>Financement: Commune, Naturano, Fanamby, USAID</t>
  </si>
  <si>
    <t>Andasibe</t>
  </si>
  <si>
    <t>Ankarefo</t>
  </si>
  <si>
    <t>Tsarafasina</t>
  </si>
  <si>
    <t>Addendum signé en 2021</t>
  </si>
  <si>
    <t>Antaniditra</t>
  </si>
  <si>
    <t>Ambinanisoavolo</t>
  </si>
  <si>
    <t>Marolafa</t>
  </si>
  <si>
    <t>Marozevo/Soakambana</t>
  </si>
  <si>
    <t>Belavabary</t>
  </si>
  <si>
    <t>Marovitsika</t>
  </si>
  <si>
    <t>Lakato</t>
  </si>
  <si>
    <t>Mandialaza</t>
  </si>
  <si>
    <t>11 Mars 2022</t>
  </si>
  <si>
    <t>Financement: Commune, RANO An'ALA B, Fanamby, USAID</t>
  </si>
  <si>
    <t>Morarano Gara</t>
  </si>
  <si>
    <t>Antaretra</t>
  </si>
  <si>
    <t>Ambongabe</t>
  </si>
  <si>
    <t>EGC Tamby</t>
  </si>
  <si>
    <t>Systeme Ambongabe - Betatamo</t>
  </si>
  <si>
    <t>Betatamo</t>
  </si>
  <si>
    <t>Morarano Chrome</t>
  </si>
  <si>
    <t>9 Juin 2021</t>
  </si>
  <si>
    <t>Natao ny RT voalohany dia natao visite tech fa tsy nandeha ny rano, Nisy extension natao dia hiandrasana an'io ny RP</t>
  </si>
  <si>
    <t>Attente accord environnemental</t>
  </si>
  <si>
    <t>Attente dotation</t>
  </si>
  <si>
    <t>Retard</t>
  </si>
  <si>
    <t>Attente RD</t>
  </si>
  <si>
    <t>RP et RD</t>
  </si>
  <si>
    <t>Situation</t>
  </si>
  <si>
    <t>Exploitation</t>
  </si>
  <si>
    <t>Antanambe</t>
  </si>
  <si>
    <t>Done</t>
  </si>
  <si>
    <t>OK</t>
  </si>
  <si>
    <t>2ADH</t>
  </si>
  <si>
    <t>Financement Prive et CR + Dotation conduite et kiosque</t>
  </si>
  <si>
    <t>Financement prive + Dotation conduite et kiosque</t>
  </si>
  <si>
    <t>Alakamisy Anativato</t>
  </si>
  <si>
    <t>Soavina</t>
  </si>
  <si>
    <t>Mandritsara</t>
  </si>
  <si>
    <t>Miharintsoa</t>
  </si>
  <si>
    <t>Ambatosoratra</t>
  </si>
  <si>
    <t>Les GICs</t>
  </si>
  <si>
    <t>Logos</t>
  </si>
  <si>
    <t>Investissements</t>
  </si>
  <si>
    <t>Sites / Systemes d'AEP</t>
  </si>
  <si>
    <t>NB</t>
  </si>
  <si>
    <t xml:space="preserve">TOTAL CO-INVESTISSEMENT </t>
  </si>
  <si>
    <t>Nombre de Systemes par GIC</t>
  </si>
  <si>
    <t>AΠR</t>
  </si>
  <si>
    <r>
      <t xml:space="preserve">GESTIONNAIRES INVESTISSEURS CONSTRUCTEURS
 7 REGIONS D'INTERVENTION 
</t>
    </r>
    <r>
      <rPr>
        <b/>
        <sz val="20"/>
        <color theme="1"/>
        <rFont val="Amasis MT Pro"/>
        <family val="1"/>
      </rPr>
      <t>RANO WASH</t>
    </r>
  </si>
  <si>
    <t>SABOTSY ANJIRO</t>
  </si>
  <si>
    <t>BEFORONA</t>
  </si>
  <si>
    <t>ILAKA EST</t>
  </si>
  <si>
    <t>RANOMAFANA EST</t>
  </si>
  <si>
    <t>AMPASIMBE ONIBE</t>
  </si>
  <si>
    <t>AMBILA LEMAITSO</t>
  </si>
  <si>
    <t>ANTARETRA</t>
  </si>
  <si>
    <t>AMBATOFOTSY</t>
  </si>
  <si>
    <t>KIANJANOMBY</t>
  </si>
  <si>
    <t>ANOSIBE IFODY</t>
  </si>
  <si>
    <t>MANAMPATRANA</t>
  </si>
  <si>
    <t>AMPARAFARAVOLA</t>
  </si>
  <si>
    <t>SITES</t>
  </si>
  <si>
    <t>GIC CONCERNES</t>
  </si>
  <si>
    <t>LOVA VELU SARL</t>
  </si>
  <si>
    <t>ATTR</t>
  </si>
  <si>
    <t>RANO AN'ALA B</t>
  </si>
  <si>
    <t>AGC TAMBY</t>
  </si>
  <si>
    <t>8 ENTREPRISES CONCERNES</t>
  </si>
  <si>
    <t>LOKOMBY</t>
  </si>
  <si>
    <t>ANDEMAKA</t>
  </si>
  <si>
    <t>VOHITRINDRY</t>
  </si>
  <si>
    <t>SOANINDRARINY</t>
  </si>
  <si>
    <t>AMBOHITSIMANOVA</t>
  </si>
  <si>
    <t>MORARANO CHROME</t>
  </si>
  <si>
    <t>FENOMBY</t>
  </si>
  <si>
    <t>AMBATOMARINA</t>
  </si>
  <si>
    <t>IVATO CENTRE</t>
  </si>
  <si>
    <t>ANDROY</t>
  </si>
  <si>
    <t>ANDRAINJATO EST</t>
  </si>
  <si>
    <t>FITAHIANA</t>
  </si>
  <si>
    <t>BUSHPROOF</t>
  </si>
  <si>
    <t>SANDANDRANO</t>
  </si>
  <si>
    <t>LOVAVELU SARL</t>
  </si>
  <si>
    <t>ANTSOANTANY</t>
  </si>
  <si>
    <t>17 ENTREPRISES CONCERNES</t>
  </si>
  <si>
    <t>NIAROVANA CAROLINE</t>
  </si>
  <si>
    <t>ANDONABE</t>
  </si>
  <si>
    <t>ECOWIN</t>
  </si>
  <si>
    <t>MAHATSARA</t>
  </si>
  <si>
    <t>AMPASIMADINIKA</t>
  </si>
  <si>
    <t>BEFORONA (Addendum: Marolafa/Ambinanay soavolo/Marozevo)</t>
  </si>
  <si>
    <t>12 ENTREPRISES CONCERNES</t>
  </si>
  <si>
    <t>3 systems</t>
  </si>
  <si>
    <t>1 system</t>
  </si>
  <si>
    <t>2 system</t>
  </si>
  <si>
    <t>3 system</t>
  </si>
  <si>
    <t>MAHAVELONA-FOULPOINTE (Addendum)</t>
  </si>
  <si>
    <t>ANOSIBE IFODY (Addendum Tsarafasina)</t>
  </si>
  <si>
    <t xml:space="preserve">15 systemes </t>
  </si>
  <si>
    <t>37 systemes</t>
  </si>
  <si>
    <t>21 systemes</t>
  </si>
  <si>
    <r>
      <t xml:space="preserve">LES </t>
    </r>
    <r>
      <rPr>
        <b/>
        <sz val="22"/>
        <color rgb="FFFF0000"/>
        <rFont val="Calibri"/>
        <family val="2"/>
        <scheme val="minor"/>
      </rPr>
      <t>37</t>
    </r>
    <r>
      <rPr>
        <b/>
        <sz val="22"/>
        <color theme="1"/>
        <rFont val="Calibri"/>
        <family val="2"/>
        <scheme val="minor"/>
      </rPr>
      <t xml:space="preserve"> CONTRATS ET ADDENDUMS AUX CONTRATS EN BESOIN DE SIGNATURE PAR LA COMMUNE ET MEAH</t>
    </r>
  </si>
  <si>
    <r>
      <rPr>
        <b/>
        <sz val="22"/>
        <color rgb="FFFF0000"/>
        <rFont val="Calibri"/>
        <family val="2"/>
        <scheme val="minor"/>
      </rPr>
      <t>12</t>
    </r>
    <r>
      <rPr>
        <b/>
        <sz val="22"/>
        <color theme="1"/>
        <rFont val="Calibri"/>
        <family val="2"/>
        <scheme val="minor"/>
      </rPr>
      <t xml:space="preserve"> Contrat signe par MEAH (Par le ministre)</t>
    </r>
  </si>
  <si>
    <t xml:space="preserve">OBJECTIF Q1-Q3 FY23: </t>
  </si>
  <si>
    <t>ORGANISATONS</t>
  </si>
  <si>
    <t>REGIONS</t>
  </si>
  <si>
    <t>DISTRICTS</t>
  </si>
  <si>
    <t>COMMUNE</t>
  </si>
  <si>
    <r>
      <rPr>
        <b/>
        <sz val="22"/>
        <color rgb="FFFF0000"/>
        <rFont val="Calibri"/>
        <family val="2"/>
        <scheme val="minor"/>
      </rPr>
      <t>19</t>
    </r>
    <r>
      <rPr>
        <b/>
        <sz val="22"/>
        <color theme="1"/>
        <rFont val="Calibri"/>
        <family val="2"/>
        <scheme val="minor"/>
      </rPr>
      <t xml:space="preserve"> contrats sont depose entre Q1-Q4 FY22 au niveau MEAH</t>
    </r>
  </si>
  <si>
    <r>
      <t>AU TOTAL :</t>
    </r>
    <r>
      <rPr>
        <b/>
        <sz val="22"/>
        <color rgb="FFFF0000"/>
        <rFont val="Calibri"/>
        <family val="2"/>
        <scheme val="minor"/>
      </rPr>
      <t xml:space="preserve"> 68</t>
    </r>
    <r>
      <rPr>
        <b/>
        <sz val="22"/>
        <color theme="1"/>
        <rFont val="Calibri"/>
        <family val="2"/>
        <scheme val="minor"/>
      </rPr>
      <t xml:space="preserve"> CONTRATS DE DELEGATION DE GESTION POUR LES 73 SYSTEMES DE RANO WASH </t>
    </r>
  </si>
  <si>
    <t>CDG par organisation</t>
  </si>
  <si>
    <t>- Ambalakondro / Dist. TOAMASINA II
- Ambodirafia / Dist. TOAMASINA II
- Ambodiriana / Dist. TOAMASINA II
- Ampasimbe Onibe / Dist. TOAMASINA II
- Analamangahazo / Dist. TOAMASINA II
- Fontsimavo / Dist. TOAMASINA II
- Maroangivy / Dist. TOAMASINA II
- Sahambala / Dist. TOAMASINA II
- Sahavongo / Dist. TOAMASINA II</t>
  </si>
  <si>
    <t>- Ambinanisoavolo / Dist. MORAMANGA
- Ambohimanambola / Dist. BETAFO
- Ambohitsimanova / Dist. ANTSIRABE II
- Beforona / Dist. MORAMANGA
- Marolafa / Beforona / Dist. MORAMANGA
- Marozevo / Soakambana / Dist. MORAMANGA
- Ambatomarina / Dist. MANANDRIANA</t>
  </si>
  <si>
    <t>- Ampasimadinika / Dist. TOAMASINA II
- Antsoantany / Dist. ANTSIRABE II
- Mahatsara / Dist. BRICKAVILLE
- Niarovana Caroline / Dist. VATOMANDRY
- Ampasimbe / Dist. BRICKAVILLE</t>
  </si>
  <si>
    <t>- Ambongabe / Dist. AMPARAFARAVOLA
- Betatamo / Dist. AMPARAFARAVOLA</t>
  </si>
  <si>
    <t>- Ambatotsipihina / Dist. ANTANIFOTSY
- Ilaka-Est / Dist. VATOMANDRY
- Morarano Chrome / Dist. AMPARAFARAVOLA 
- Ranomafana -Est / Dist. BRICKAVILLE
- Razanaka / Dist. BRICKAVILLE</t>
  </si>
  <si>
    <t>- Alakamisy Anativato / Dist. BETAFO
- Amboasary Gara / Dist. MORAMANGA
- Mandritsara / Dist. BETAFO
- Soavina / Dist. BETAFO</t>
  </si>
  <si>
    <t>- Ambodinifody / Dist. MORAMANGA
- Mandialaza / Dist. MORAMANGA
- Morarano Gara / Dist. MORAMANGA
- Tsarafasina / Dist. MORAMANGA</t>
  </si>
  <si>
    <t>- Ambila Lemaitso / Dist. BRICKAVILLE
- Ilaka Centre / Dist. AMBOSITRA
- Ivato Centre / Dist. AMBOSITRA</t>
  </si>
  <si>
    <t>- Amboakarivo / Dist. TOAMASINA II
- Amboditandroroho / Dist. TOAMASINA II
- Mahatsara / Dist. TOAMASINA II</t>
  </si>
  <si>
    <t>- Ampasimanjeva / Dist. MANAKARA ATSIMO
- Soanindrariny / Dist. ANTSIRABE II
- Vohitrindry / Dist. VOHIPENO</t>
  </si>
  <si>
    <t>- Fenomby / Dist. MANAKARA ATSIMO
- Namorona / Dist. MANANJARY
- Vohimasina Nord / Dist. MANAKARA ATSIMO</t>
  </si>
  <si>
    <t>- Namoly / Dist. AMBALAVAO
- Sendrisoa / Dist. AMBALAVAO</t>
  </si>
  <si>
    <t>- Mahavelona-Foulpointe / Dist. TOAMASINA II
- Bongabe / Dist. TOAMASINA II</t>
  </si>
  <si>
    <t>- Andemaka / Dist. VOHIPENO</t>
  </si>
  <si>
    <t>- Andonabe / Dist. MANANJARY</t>
  </si>
  <si>
    <t>- Andranovorivato / Dist. VOHIBATO</t>
  </si>
  <si>
    <t>- Fanandrana / Dist. TOAMASINA II</t>
  </si>
  <si>
    <t>- Sabotsy Anjiro / Dist. MORAMANGA</t>
  </si>
  <si>
    <t>- Andrainjato -Est / Dist. LALANGINA</t>
  </si>
  <si>
    <t>- Fetraomby / Dist. BRICKAVILLE</t>
  </si>
  <si>
    <t>ZARA RANO</t>
  </si>
  <si>
    <t>Contribution du GIC</t>
  </si>
  <si>
    <t>Contribution de la commune</t>
  </si>
  <si>
    <r>
      <t xml:space="preserve">- Ambalamahasoa / Dist. LALANGINA
- Ambalatenina / Dist. IKONGO
- Ambatofotsy / Dist. IKONGO
- Ambodiara Sakorihy / Dist. IKONGO
- Ambohitrova / Dist. VOHIPENO
- Andrainjato / Dist. AMBALAVAO
- Andranomiditra / Dist. VOHIBATO
- Androy / Dist. LALANGINA
- Antaretra / Dist. IFANADIANA
- Ihazoara / Dist. VOHIBATO
- Kianjanomby / Dist. IFANADIANA
- Lokomby / Dist. VOHIPENO
- </t>
    </r>
    <r>
      <rPr>
        <b/>
        <sz val="11"/>
        <color rgb="FFFF0000"/>
        <rFont val="Amasis MT Pro"/>
        <family val="1"/>
      </rPr>
      <t>Mahazoarivo</t>
    </r>
    <r>
      <rPr>
        <sz val="11"/>
        <color theme="1"/>
        <rFont val="Amasis MT Pro"/>
        <family val="1"/>
      </rPr>
      <t xml:space="preserve"> / Dist. VOHIPENO
- Manampatrana / Dist. IKONGO</t>
    </r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</si>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</sst>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d\-mmm\-yy;@"/>
    <numFmt numFmtId="165" formatCode="[$-409]mmm\-yy;@"/>
    <numFmt numFmtId="166" formatCode="_(* #,##0_);_(* \(#,##0\);_(* &quot;-&quot;??_);_(@_)"/>
    <numFmt numFmtId="167" formatCode="_([$MGA]\ * #,##0.00_);_([$MGA]\ * \(#,##0.00\);_([$MGA]\ * &quot;-&quot;??_);_(@_)"/>
    <numFmt numFmtId="168" formatCode="_([$MGA]\ * #,##0_);_([$MGA]\ * \(#,##0\);_([$MGA]\ * &quot;-&quot;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masis MT Pro"/>
      <family val="1"/>
    </font>
    <font>
      <sz val="14"/>
      <color theme="1"/>
      <name val="Amasis MT Pro"/>
      <family val="1"/>
    </font>
    <font>
      <b/>
      <sz val="14"/>
      <color theme="1"/>
      <name val="Amasis MT Pro"/>
      <family val="1"/>
    </font>
    <font>
      <b/>
      <sz val="16"/>
      <color theme="1"/>
      <name val="Amasis MT Pro"/>
      <family val="1"/>
    </font>
    <font>
      <b/>
      <sz val="20"/>
      <color theme="1"/>
      <name val="Amasis MT Pro"/>
      <family val="1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Amasis MT Pro"/>
      <family val="1"/>
    </font>
  </fonts>
  <fills count="3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4506668294322"/>
      </right>
      <top style="thick">
        <color theme="5" tint="0.39994506668294322"/>
      </top>
      <bottom style="thick">
        <color theme="5" tint="0.39994506668294322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quotePrefix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1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15" borderId="1" xfId="0" applyFont="1" applyFill="1" applyBorder="1" applyAlignment="1">
      <alignment vertical="center"/>
    </xf>
    <xf numFmtId="164" fontId="0" fillId="1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14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4" fillId="13" borderId="1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65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9" fontId="7" fillId="1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10" borderId="1" xfId="0" applyFont="1" applyFill="1" applyBorder="1" applyAlignment="1">
      <alignment vertical="center"/>
    </xf>
    <xf numFmtId="17" fontId="0" fillId="0" borderId="1" xfId="0" applyNumberFormat="1" applyBorder="1"/>
    <xf numFmtId="0" fontId="0" fillId="0" borderId="1" xfId="0" applyBorder="1"/>
    <xf numFmtId="0" fontId="0" fillId="17" borderId="1" xfId="0" applyFill="1" applyBorder="1" applyAlignment="1">
      <alignment horizontal="left" vertical="center"/>
    </xf>
    <xf numFmtId="0" fontId="0" fillId="17" borderId="1" xfId="0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3" fillId="19" borderId="1" xfId="0" applyFont="1" applyFill="1" applyBorder="1" applyAlignment="1">
      <alignment horizontal="center" vertical="center" wrapText="1"/>
    </xf>
    <xf numFmtId="43" fontId="0" fillId="6" borderId="1" xfId="2" applyFont="1" applyFill="1" applyBorder="1" applyAlignment="1">
      <alignment horizontal="center" vertical="center"/>
    </xf>
    <xf numFmtId="166" fontId="0" fillId="6" borderId="1" xfId="2" applyNumberFormat="1" applyFont="1" applyFill="1" applyBorder="1" applyAlignment="1">
      <alignment horizontal="center" vertical="center"/>
    </xf>
    <xf numFmtId="166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9" fontId="4" fillId="10" borderId="1" xfId="1" applyFon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vertical="center"/>
    </xf>
    <xf numFmtId="0" fontId="7" fillId="16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center" vertical="center"/>
    </xf>
    <xf numFmtId="9" fontId="4" fillId="17" borderId="1" xfId="1" applyFont="1" applyFill="1" applyBorder="1" applyAlignment="1">
      <alignment horizontal="center" vertical="center"/>
    </xf>
    <xf numFmtId="164" fontId="0" fillId="21" borderId="1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/>
    <xf numFmtId="0" fontId="13" fillId="0" borderId="0" xfId="0" applyFont="1" applyAlignment="1">
      <alignment horizontal="center" vertical="center"/>
    </xf>
    <xf numFmtId="167" fontId="13" fillId="0" borderId="0" xfId="2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7" fontId="15" fillId="0" borderId="0" xfId="2" applyNumberFormat="1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2" xfId="2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22" borderId="7" xfId="0" applyFont="1" applyFill="1" applyBorder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0" fontId="0" fillId="0" borderId="0" xfId="0" applyBorder="1"/>
    <xf numFmtId="0" fontId="15" fillId="22" borderId="8" xfId="0" applyFont="1" applyFill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 vertical="center"/>
    </xf>
    <xf numFmtId="167" fontId="0" fillId="17" borderId="1" xfId="2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22" borderId="9" xfId="0" applyFont="1" applyFill="1" applyBorder="1" applyAlignment="1">
      <alignment horizontal="center" vertical="center"/>
    </xf>
    <xf numFmtId="0" fontId="15" fillId="22" borderId="10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/>
    </xf>
    <xf numFmtId="0" fontId="12" fillId="0" borderId="11" xfId="0" quotePrefix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14" fillId="0" borderId="6" xfId="0" applyNumberFormat="1" applyFont="1" applyBorder="1" applyAlignment="1">
      <alignment horizontal="center" vertical="center"/>
    </xf>
    <xf numFmtId="0" fontId="17" fillId="0" borderId="0" xfId="0" applyFont="1"/>
    <xf numFmtId="0" fontId="1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19" fillId="0" borderId="0" xfId="0" applyFont="1"/>
    <xf numFmtId="0" fontId="0" fillId="24" borderId="1" xfId="0" applyFont="1" applyFill="1" applyBorder="1" applyAlignment="1">
      <alignment vertical="center"/>
    </xf>
    <xf numFmtId="0" fontId="0" fillId="25" borderId="1" xfId="0" applyFill="1" applyBorder="1" applyAlignment="1">
      <alignment vertical="center"/>
    </xf>
    <xf numFmtId="0" fontId="0" fillId="25" borderId="1" xfId="0" applyFill="1" applyBorder="1"/>
    <xf numFmtId="0" fontId="7" fillId="25" borderId="1" xfId="0" applyFont="1" applyFill="1" applyBorder="1" applyAlignment="1">
      <alignment vertical="center"/>
    </xf>
    <xf numFmtId="0" fontId="0" fillId="26" borderId="1" xfId="0" applyFill="1" applyBorder="1" applyAlignment="1">
      <alignment vertical="center"/>
    </xf>
    <xf numFmtId="0" fontId="0" fillId="26" borderId="1" xfId="0" applyFill="1" applyBorder="1"/>
    <xf numFmtId="0" fontId="0" fillId="27" borderId="1" xfId="0" applyFont="1" applyFill="1" applyBorder="1" applyAlignment="1">
      <alignment vertical="center"/>
    </xf>
    <xf numFmtId="0" fontId="0" fillId="27" borderId="1" xfId="0" applyFont="1" applyFill="1" applyBorder="1"/>
    <xf numFmtId="0" fontId="0" fillId="24" borderId="1" xfId="0" applyFont="1" applyFill="1" applyBorder="1"/>
    <xf numFmtId="0" fontId="0" fillId="27" borderId="1" xfId="0" applyFont="1" applyFill="1" applyBorder="1" applyAlignment="1">
      <alignment horizontal="left" vertical="center"/>
    </xf>
    <xf numFmtId="0" fontId="0" fillId="28" borderId="1" xfId="0" applyFont="1" applyFill="1" applyBorder="1" applyAlignment="1">
      <alignment vertical="center"/>
    </xf>
    <xf numFmtId="0" fontId="0" fillId="23" borderId="1" xfId="0" applyFont="1" applyFill="1" applyBorder="1" applyAlignment="1">
      <alignment horizontal="left" vertical="center"/>
    </xf>
    <xf numFmtId="0" fontId="0" fillId="23" borderId="1" xfId="0" applyFont="1" applyFill="1" applyBorder="1" applyAlignment="1">
      <alignment vertical="center"/>
    </xf>
    <xf numFmtId="0" fontId="0" fillId="23" borderId="1" xfId="0" applyFont="1" applyFill="1" applyBorder="1"/>
    <xf numFmtId="0" fontId="20" fillId="0" borderId="0" xfId="0" applyFont="1"/>
    <xf numFmtId="0" fontId="21" fillId="0" borderId="0" xfId="0" applyFont="1"/>
    <xf numFmtId="0" fontId="20" fillId="0" borderId="0" xfId="0" applyFont="1" applyFill="1" applyBorder="1"/>
    <xf numFmtId="0" fontId="20" fillId="0" borderId="0" xfId="0" applyFont="1" applyBorder="1"/>
    <xf numFmtId="0" fontId="23" fillId="23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7" fontId="15" fillId="22" borderId="10" xfId="2" applyNumberFormat="1" applyFont="1" applyFill="1" applyBorder="1" applyAlignment="1">
      <alignment horizontal="center" vertical="center" wrapText="1"/>
    </xf>
    <xf numFmtId="167" fontId="0" fillId="0" borderId="0" xfId="2" applyNumberFormat="1" applyFont="1" applyBorder="1"/>
    <xf numFmtId="167" fontId="15" fillId="22" borderId="1" xfId="2" applyNumberFormat="1" applyFont="1" applyFill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center"/>
    </xf>
    <xf numFmtId="167" fontId="0" fillId="0" borderId="11" xfId="2" applyNumberFormat="1" applyFont="1" applyFill="1" applyBorder="1" applyAlignment="1">
      <alignment horizontal="center" vertical="center"/>
    </xf>
    <xf numFmtId="0" fontId="1" fillId="0" borderId="11" xfId="2" applyNumberFormat="1" applyFont="1" applyBorder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0" fontId="0" fillId="27" borderId="0" xfId="0" applyFont="1" applyFill="1" applyBorder="1" applyAlignment="1">
      <alignment vertical="center"/>
    </xf>
    <xf numFmtId="0" fontId="0" fillId="29" borderId="1" xfId="0" applyFont="1" applyFill="1" applyBorder="1" applyAlignment="1">
      <alignment vertical="center"/>
    </xf>
    <xf numFmtId="0" fontId="0" fillId="13" borderId="1" xfId="0" applyFont="1" applyFill="1" applyBorder="1" applyAlignment="1">
      <alignment vertical="center"/>
    </xf>
    <xf numFmtId="0" fontId="0" fillId="30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vertical="center"/>
    </xf>
    <xf numFmtId="15" fontId="0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15" fillId="22" borderId="4" xfId="0" applyFont="1" applyFill="1" applyBorder="1" applyAlignment="1">
      <alignment horizontal="center" vertical="center"/>
    </xf>
    <xf numFmtId="0" fontId="15" fillId="22" borderId="5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13" Type="http://schemas.openxmlformats.org/officeDocument/2006/relationships/image" Target="../media/image9.jpeg"/><Relationship Id="rId18" Type="http://schemas.openxmlformats.org/officeDocument/2006/relationships/image" Target="../media/image14.png"/><Relationship Id="rId3" Type="http://schemas.openxmlformats.org/officeDocument/2006/relationships/image" Target="../media/image2.png"/><Relationship Id="rId7" Type="http://schemas.openxmlformats.org/officeDocument/2006/relationships/image" Target="cid:image007.jpg@01D8DCBA.8BE26F10" TargetMode="External"/><Relationship Id="rId12" Type="http://schemas.openxmlformats.org/officeDocument/2006/relationships/image" Target="cid:image002.png@01D8DD6C.29807300" TargetMode="External"/><Relationship Id="rId17" Type="http://schemas.openxmlformats.org/officeDocument/2006/relationships/image" Target="../media/image13.jpeg"/><Relationship Id="rId2" Type="http://schemas.openxmlformats.org/officeDocument/2006/relationships/image" Target="cid:image007.jpg@01D8DCCE.B5CE00A0" TargetMode="External"/><Relationship Id="rId16" Type="http://schemas.openxmlformats.org/officeDocument/2006/relationships/image" Target="../media/image12.jpeg"/><Relationship Id="rId20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4.jpeg"/><Relationship Id="rId11" Type="http://schemas.openxmlformats.org/officeDocument/2006/relationships/image" Target="../media/image8.png"/><Relationship Id="rId5" Type="http://schemas.openxmlformats.org/officeDocument/2006/relationships/image" Target="../media/image3.jpeg"/><Relationship Id="rId15" Type="http://schemas.openxmlformats.org/officeDocument/2006/relationships/image" Target="../media/image11.png"/><Relationship Id="rId10" Type="http://schemas.openxmlformats.org/officeDocument/2006/relationships/image" Target="../media/image7.png"/><Relationship Id="rId19" Type="http://schemas.openxmlformats.org/officeDocument/2006/relationships/image" Target="../media/image15.png"/><Relationship Id="rId4" Type="http://schemas.openxmlformats.org/officeDocument/2006/relationships/image" Target="cid:image008.png@01D8DCCE.B5CE00A0" TargetMode="External"/><Relationship Id="rId9" Type="http://schemas.openxmlformats.org/officeDocument/2006/relationships/image" Target="../media/image6.png"/><Relationship Id="rId1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7</xdr:row>
      <xdr:rowOff>161925</xdr:rowOff>
    </xdr:from>
    <xdr:to>
      <xdr:col>2</xdr:col>
      <xdr:colOff>1145085</xdr:colOff>
      <xdr:row>7</xdr:row>
      <xdr:rowOff>857250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9A914-81A5-5563-C1FA-5B8EE0F69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099" y="7019925"/>
          <a:ext cx="830761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333375</xdr:colOff>
      <xdr:row>9</xdr:row>
      <xdr:rowOff>23990</xdr:rowOff>
    </xdr:from>
    <xdr:to>
      <xdr:col>2</xdr:col>
      <xdr:colOff>1152524</xdr:colOff>
      <xdr:row>9</xdr:row>
      <xdr:rowOff>728986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CCC116-CEF0-8AFD-6799-D6703A487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596490"/>
          <a:ext cx="819149" cy="6977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</xdr:colOff>
      <xdr:row>5</xdr:row>
      <xdr:rowOff>323850</xdr:rowOff>
    </xdr:from>
    <xdr:to>
      <xdr:col>2</xdr:col>
      <xdr:colOff>1168251</xdr:colOff>
      <xdr:row>5</xdr:row>
      <xdr:rowOff>981075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40E5F4-AD51-BB58-F0F8-5A295EA07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4895850"/>
          <a:ext cx="939651" cy="657225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466724</xdr:colOff>
      <xdr:row>10</xdr:row>
      <xdr:rowOff>95249</xdr:rowOff>
    </xdr:from>
    <xdr:to>
      <xdr:col>2</xdr:col>
      <xdr:colOff>1028699</xdr:colOff>
      <xdr:row>10</xdr:row>
      <xdr:rowOff>657224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5049EA-F782-9EF5-D03C-C348FC4E3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" y="9391649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266700</xdr:colOff>
      <xdr:row>6</xdr:row>
      <xdr:rowOff>133350</xdr:rowOff>
    </xdr:from>
    <xdr:to>
      <xdr:col>2</xdr:col>
      <xdr:colOff>1143000</xdr:colOff>
      <xdr:row>6</xdr:row>
      <xdr:rowOff>815154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709394-5175-1681-F8A2-CCC52E83E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 flipH="1" flipV="1">
          <a:off x="1895475" y="6038850"/>
          <a:ext cx="876300" cy="6818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47625</xdr:colOff>
      <xdr:row>16</xdr:row>
      <xdr:rowOff>76200</xdr:rowOff>
    </xdr:from>
    <xdr:to>
      <xdr:col>2</xdr:col>
      <xdr:colOff>1363345</xdr:colOff>
      <xdr:row>16</xdr:row>
      <xdr:rowOff>483235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FB69809-99DE-399E-1C6E-F6800843A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3030200"/>
          <a:ext cx="1315720" cy="4070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85725</xdr:rowOff>
    </xdr:from>
    <xdr:to>
      <xdr:col>2</xdr:col>
      <xdr:colOff>1320566</xdr:colOff>
      <xdr:row>12</xdr:row>
      <xdr:rowOff>485775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8F93E07-0033-6351-B7AF-6F05E24B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10563225"/>
          <a:ext cx="1225316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838199</xdr:rowOff>
    </xdr:from>
    <xdr:to>
      <xdr:col>2</xdr:col>
      <xdr:colOff>1209675</xdr:colOff>
      <xdr:row>3</xdr:row>
      <xdr:rowOff>1772358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9F189B0-CA69-A520-133C-6D41EFEB9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028699"/>
          <a:ext cx="1047750" cy="93415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266700</xdr:colOff>
      <xdr:row>13</xdr:row>
      <xdr:rowOff>47625</xdr:rowOff>
    </xdr:from>
    <xdr:to>
      <xdr:col>2</xdr:col>
      <xdr:colOff>1112520</xdr:colOff>
      <xdr:row>13</xdr:row>
      <xdr:rowOff>711200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B612F73-71A8-5D7B-6677-AC371A8F8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11096625"/>
          <a:ext cx="845820" cy="663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123825</xdr:colOff>
      <xdr:row>17</xdr:row>
      <xdr:rowOff>219075</xdr:rowOff>
    </xdr:from>
    <xdr:to>
      <xdr:col>2</xdr:col>
      <xdr:colOff>1251585</xdr:colOff>
      <xdr:row>17</xdr:row>
      <xdr:rowOff>356235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C36E68C-87A0-3C61-92B4-5A2289BC4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" y="13925550"/>
          <a:ext cx="1127760" cy="1371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18</xdr:row>
      <xdr:rowOff>19050</xdr:rowOff>
    </xdr:from>
    <xdr:to>
      <xdr:col>2</xdr:col>
      <xdr:colOff>1357630</xdr:colOff>
      <xdr:row>18</xdr:row>
      <xdr:rowOff>534036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5076A2B-8937-1E52-1F35-6C3EBA8AA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4077950"/>
          <a:ext cx="131953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190499</xdr:colOff>
      <xdr:row>14</xdr:row>
      <xdr:rowOff>34725</xdr:rowOff>
    </xdr:from>
    <xdr:to>
      <xdr:col>2</xdr:col>
      <xdr:colOff>1209674</xdr:colOff>
      <xdr:row>14</xdr:row>
      <xdr:rowOff>657225</xdr:rowOff>
    </xdr:to>
    <xdr:pic>
      <xdr:nvPicPr>
        <xdr:cNvPr id="15" name="Picture 14" descr="Aucune description disponible.">
          <a:extLst>
            <a:ext uri="{FF2B5EF4-FFF2-40B4-BE49-F238E27FC236}">
              <a16:creationId xmlns:a16="http://schemas.microsoft.com/office/drawing/2014/main" id="{611BF8D8-8C2D-6983-9189-A27E0951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4" y="12102900"/>
          <a:ext cx="1019175" cy="62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421903</xdr:colOff>
      <xdr:row>20</xdr:row>
      <xdr:rowOff>26084</xdr:rowOff>
    </xdr:from>
    <xdr:to>
      <xdr:col>2</xdr:col>
      <xdr:colOff>954403</xdr:colOff>
      <xdr:row>20</xdr:row>
      <xdr:rowOff>581415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154AB462-7709-17A2-F8BF-C1B31E790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845" y="17742584"/>
          <a:ext cx="532500" cy="555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498230</xdr:colOff>
      <xdr:row>19</xdr:row>
      <xdr:rowOff>17143</xdr:rowOff>
    </xdr:from>
    <xdr:to>
      <xdr:col>2</xdr:col>
      <xdr:colOff>974481</xdr:colOff>
      <xdr:row>19</xdr:row>
      <xdr:rowOff>593180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4A8A346-F22C-9E66-E58A-EBBBCE708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088172" y="17132835"/>
          <a:ext cx="476251" cy="576037"/>
        </a:xfrm>
        <a:prstGeom prst="rect">
          <a:avLst/>
        </a:prstGeom>
      </xdr:spPr>
    </xdr:pic>
    <xdr:clientData/>
  </xdr:twoCellAnchor>
  <xdr:twoCellAnchor editAs="oneCell">
    <xdr:from>
      <xdr:col>2</xdr:col>
      <xdr:colOff>36635</xdr:colOff>
      <xdr:row>4</xdr:row>
      <xdr:rowOff>383691</xdr:rowOff>
    </xdr:from>
    <xdr:to>
      <xdr:col>2</xdr:col>
      <xdr:colOff>1450602</xdr:colOff>
      <xdr:row>4</xdr:row>
      <xdr:rowOff>1304192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910E0A2-6C1C-F0A8-DE66-902D7421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6577" y="5358672"/>
          <a:ext cx="1413967" cy="920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256851</xdr:colOff>
      <xdr:row>22</xdr:row>
      <xdr:rowOff>42810</xdr:rowOff>
    </xdr:from>
    <xdr:to>
      <xdr:col>2</xdr:col>
      <xdr:colOff>1048820</xdr:colOff>
      <xdr:row>22</xdr:row>
      <xdr:rowOff>570130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732D8CA-E403-3134-D56D-2DA1AEEF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486" y="19927585"/>
          <a:ext cx="791969" cy="52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kotonirainy, Fanilo" id="{A24A9B58-1473-403A-9C16-B83236AD09BC}" userId="S::fanilo.rakotonirainy@crs.org::b8b74326-b31c-45e2-abee-c0901488f0f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3" dT="2022-04-15T10:18:40.28" personId="{A24A9B58-1473-403A-9C16-B83236AD09BC}" id="{DE5EC949-C3D8-4E52-9F20-2EA642CA18E6}">
    <text>APD en cours de mise à jour par les soumissionnaires foires</text>
  </threadedComment>
  <threadedComment ref="L11" dT="2022-04-15T10:19:07.15" personId="{A24A9B58-1473-403A-9C16-B83236AD09BC}" id="{F9A4F123-F85B-452E-A730-C129E55E7EA0}">
    <text>APD en cours de mise à jour par les soumissionnaires foires</text>
  </threadedComment>
  <threadedComment ref="L40" dT="2022-04-15T09:32:40.98" personId="{A24A9B58-1473-403A-9C16-B83236AD09BC}" id="{86B8DB8F-7131-45C3-8C38-39E8A53AE098}">
    <text>APD fait par BP en Fevrier 2019</text>
  </threadedComment>
  <threadedComment ref="K43" dT="2022-04-15T08:44:04.35" personId="{A24A9B58-1473-403A-9C16-B83236AD09BC}" id="{2544327E-0F3E-448F-A324-AE67CD9D235C}">
    <text>APS fait par BP en Juillet 2018
APS fait par SDN en Novembre 2018</text>
  </threadedComment>
  <threadedComment ref="L43" dT="2022-04-15T09:26:40.73" personId="{A24A9B58-1473-403A-9C16-B83236AD09BC}" id="{6B449325-7C56-416B-A931-156FDF7E0119}">
    <text>APD fait par BP en Juillet 2018</text>
  </threadedComment>
  <threadedComment ref="K44" dT="2022-04-15T08:44:04.35" personId="{A24A9B58-1473-403A-9C16-B83236AD09BC}" id="{69C84F0B-5BF8-428A-84B8-5D809433A517}">
    <text>APS fait par BP en Juillet 2018
APS fait par SDN en Novembre 2018</text>
  </threadedComment>
  <threadedComment ref="L44" dT="2022-04-15T09:26:40.73" personId="{A24A9B58-1473-403A-9C16-B83236AD09BC}" id="{7381727D-B68D-4A92-A21A-5AFCFC694177}">
    <text>APD fait par BP en Juillet 2018</text>
  </threadedComment>
  <threadedComment ref="K46" dT="2022-04-15T08:44:04.35" personId="{A24A9B58-1473-403A-9C16-B83236AD09BC}" id="{405EA391-0851-4E07-95C1-B981FCEF0812}">
    <text>APS fait par BP en Juillet 2018
APS fait par SDN en Novembre 2018</text>
  </threadedComment>
  <threadedComment ref="K47" dT="2022-04-15T08:47:40.38" personId="{A24A9B58-1473-403A-9C16-B83236AD09BC}" id="{2C1EC70D-197F-454B-8484-6E89DB0A5400}">
    <text>APS fait par SDN en Novembre 2018</text>
  </threadedComment>
  <threadedComment ref="L72" dT="2022-04-15T09:45:34.06" personId="{A24A9B58-1473-403A-9C16-B83236AD09BC}" id="{DA9188D4-E639-4132-8CFB-08CE3F7821B0}">
    <text>Existence version Novembre 2019 et une nouvelle version en Septembre 2020 fait par BP</text>
  </threadedComment>
  <threadedComment ref="G77" dT="2022-04-12T07:57:19.86" personId="{A24A9B58-1473-403A-9C16-B83236AD09BC}" id="{5300F34E-6D8A-4880-AE39-2932D81C32C3}">
    <text>Zara-Rano / Cost-share RANO WASH</text>
  </threadedComment>
  <threadedComment ref="K77" dT="2022-04-16T04:18:18.36" personId="{A24A9B58-1473-403A-9C16-B83236AD09BC}" id="{C068AF9F-F98E-459D-8F34-27D6130A116E}">
    <text>APS fait par Sandandrano</text>
  </threadedComment>
  <threadedComment ref="L77" dT="2022-04-16T04:53:47.63" personId="{A24A9B58-1473-403A-9C16-B83236AD09BC}" id="{3A2C609A-D5EB-4782-BF91-EA4177D55CC7}">
    <text>APD fait par Sandandrano en Novembre 2019</text>
  </threadedComment>
  <threadedComment ref="G81" dT="2022-04-12T07:57:19.86" personId="{A24A9B58-1473-403A-9C16-B83236AD09BC}" id="{2EF6128B-9FC3-46DC-A72E-A98FBD5BF5AB}">
    <text>Zara-Rano / Cost-share RANO WASH</text>
  </threadedComment>
  <threadedComment ref="K81" dT="2022-04-16T04:32:53.67" personId="{A24A9B58-1473-403A-9C16-B83236AD09BC}" id="{C1138D5B-29AA-47FA-A413-6C5A8093ACDD}">
    <text>APS fait par Sandandrano</text>
  </threadedComment>
  <threadedComment ref="L81" dT="2022-04-16T04:54:52.77" personId="{A24A9B58-1473-403A-9C16-B83236AD09BC}" id="{7E07F003-5178-4E98-827B-0A06B4F7B5E8}">
    <text>APD fait par Sandandrano en Decembre 2019</text>
  </threadedComment>
  <threadedComment ref="G86" dT="2022-04-12T07:57:19.86" personId="{A24A9B58-1473-403A-9C16-B83236AD09BC}" id="{8AEF9D16-AA2B-4B03-80B1-4B0D42D58EB9}">
    <text>Zara-Rano / Cost-share RANO WASH</text>
  </threadedComment>
  <threadedComment ref="K86" dT="2022-04-16T04:18:45.42" personId="{A24A9B58-1473-403A-9C16-B83236AD09BC}" id="{1F3808FA-3E32-42BD-A171-D4E101577953}">
    <text>APS fait par Bushproof</text>
  </threadedComment>
  <threadedComment ref="G87" dT="2022-04-12T07:57:19.86" personId="{A24A9B58-1473-403A-9C16-B83236AD09BC}" id="{1148B69A-0AB9-4D9F-8F22-A2ACC0424C93}">
    <text>Zara-Rano / Cost-share RANO WASH</text>
  </threadedComment>
  <threadedComment ref="G88" dT="2022-04-12T07:57:19.86" personId="{A24A9B58-1473-403A-9C16-B83236AD09BC}" id="{59F47DC8-5883-4442-AEA3-9D69B21D547D}">
    <text>Zara-Rano / Cost-share RANO WASH</text>
  </threadedComment>
  <threadedComment ref="G89" dT="2022-04-12T07:57:19.86" personId="{A24A9B58-1473-403A-9C16-B83236AD09BC}" id="{728DB205-2D2D-4490-93CA-E4AE539E53C4}">
    <text>Zara-Rano / Cost-share RANO WASH</text>
  </threadedComment>
  <threadedComment ref="K89" dT="2022-04-16T04:24:58.03" personId="{A24A9B58-1473-403A-9C16-B83236AD09BC}" id="{EA3E78E3-A548-47E2-B847-CBDAE91E5778}">
    <text>APS fait par Bushproof</text>
  </threadedComment>
  <threadedComment ref="G90" dT="2022-04-12T07:57:19.86" personId="{A24A9B58-1473-403A-9C16-B83236AD09BC}" id="{EA7515D7-6490-414A-8BBA-CFDF5EEAA2B0}">
    <text>Zara-Rano / Cost-share RANO WASH</text>
  </threadedComment>
  <threadedComment ref="K90" dT="2022-04-16T04:24:58.03" personId="{A24A9B58-1473-403A-9C16-B83236AD09BC}" id="{BFDDC272-C63A-49C9-AFCD-CAE28EA66A70}">
    <text>APS fait par Bushproof</text>
  </threadedComment>
  <threadedComment ref="G91" dT="2022-04-12T07:57:19.86" personId="{A24A9B58-1473-403A-9C16-B83236AD09BC}" id="{456D2964-5BD7-4EAE-ADE4-4BAF52129E8D}">
    <text>Zara-Rano / Cost-share RANO WASH</text>
  </threadedComment>
  <threadedComment ref="K91" dT="2022-04-16T04:24:58.03" personId="{A24A9B58-1473-403A-9C16-B83236AD09BC}" id="{E5D9F5F9-24C0-41B0-B22E-61EDB6FD87A0}">
    <text>APS fait par Bushproof</text>
  </threadedComment>
  <threadedComment ref="G92" dT="2022-04-12T07:57:19.86" personId="{A24A9B58-1473-403A-9C16-B83236AD09BC}" id="{8AEBD4C6-71CD-46C6-8EE5-1F74DD669555}">
    <text>Zara-Rano / Cost-share RANO WASH</text>
  </threadedComment>
  <threadedComment ref="G93" dT="2022-04-12T07:57:19.86" personId="{A24A9B58-1473-403A-9C16-B83236AD09BC}" id="{6664C2C9-E0AF-4489-BAE6-2027A4A202EF}">
    <text>Zara-Rano / Cost-share RANO WASH</text>
  </threadedComment>
  <threadedComment ref="G94" dT="2022-04-12T07:57:19.86" personId="{A24A9B58-1473-403A-9C16-B83236AD09BC}" id="{FD9BA11E-92D5-47F2-84DD-F3060B8706A4}">
    <text>Zara-Rano / Cost-share RANO WASH</text>
  </threadedComment>
  <threadedComment ref="G97" dT="2022-04-12T07:57:19.86" personId="{A24A9B58-1473-403A-9C16-B83236AD09BC}" id="{CD7FF5EE-0AEA-40C6-96DD-4DE4E94DC0A1}">
    <text>Zara-Rano / Cost-share RANO WASH</text>
  </threadedComment>
  <threadedComment ref="K97" dT="2022-04-16T04:19:21.44" personId="{A24A9B58-1473-403A-9C16-B83236AD09BC}" id="{1A879A60-1D33-4469-827C-ED2CB748B8E7}">
    <text>APS fait par Bushproof</text>
  </threadedComment>
  <threadedComment ref="G99" dT="2022-04-12T07:57:19.86" personId="{A24A9B58-1473-403A-9C16-B83236AD09BC}" id="{D500F334-EFFD-4F47-85C7-1FB787A1281E}">
    <text>Zara-Rano / Cost-share RANO WASH</text>
  </threadedComment>
  <threadedComment ref="K101" dT="2022-04-16T04:32:53.67" personId="{A24A9B58-1473-403A-9C16-B83236AD09BC}" id="{B10B9419-6EAF-4892-A152-CF7ACE7CF22B}">
    <text>APS fait par Sandandrano</text>
  </threadedComment>
  <threadedComment ref="L102" dT="2022-04-16T04:50:42.43" personId="{A24A9B58-1473-403A-9C16-B83236AD09BC}" id="{567EBD1C-D073-46FC-AC51-9729E35C40C4}">
    <text>APD fait par Sandandrano</text>
  </threadedComment>
  <threadedComment ref="G104" dT="2022-04-12T07:57:19.86" personId="{A24A9B58-1473-403A-9C16-B83236AD09BC}" id="{D6252324-C775-463D-96C9-7BC273CFC031}">
    <text>Zara-Rano / Cost-share RANO WASH</text>
  </threadedComment>
  <threadedComment ref="G105" dT="2022-04-12T07:57:19.86" personId="{A24A9B58-1473-403A-9C16-B83236AD09BC}" id="{4CD7D2AE-D6B7-4976-AB43-3BA1732F2829}">
    <text>Zara-Rano / Cost-share RANO WASH</text>
  </threadedComment>
  <threadedComment ref="G106" dT="2022-04-12T07:57:19.86" personId="{A24A9B58-1473-403A-9C16-B83236AD09BC}" id="{2999637C-50AC-4CE6-9165-B24E56BAEB1F}">
    <text>Zara-Rano / Cost-share RANO WASH</text>
  </threadedComment>
  <threadedComment ref="G107" dT="2022-04-12T07:57:19.86" personId="{A24A9B58-1473-403A-9C16-B83236AD09BC}" id="{E1AA0EE5-047C-423D-A6AB-C318763037ED}">
    <text>Zara-Rano / Cost-share RANO WASH</text>
  </threadedComment>
  <threadedComment ref="G108" dT="2022-04-12T07:57:19.86" personId="{A24A9B58-1473-403A-9C16-B83236AD09BC}" id="{C1E9FBB4-A40E-450D-AE33-A7AB4AE2AE22}">
    <text>Zara-Rano / Cost-share RANO WASH</text>
  </threadedComment>
  <threadedComment ref="K119" dT="2022-04-16T04:21:49.67" personId="{A24A9B58-1473-403A-9C16-B83236AD09BC}" id="{D849931C-798A-4004-9266-6BFF5B573283}">
    <text>APS fait par Bushproof en Mars 2018</text>
  </threadedComment>
  <threadedComment ref="G120" dT="2022-04-12T07:57:19.86" personId="{A24A9B58-1473-403A-9C16-B83236AD09BC}" id="{7A65E580-211B-4C63-92CB-05F62B4B99B3}">
    <text>Zara-Rano / Cost-share RANO WASH</text>
  </threadedComment>
  <threadedComment ref="K120" dT="2022-04-16T04:38:26.46" personId="{A24A9B58-1473-403A-9C16-B83236AD09BC}" id="{5F2963EF-AE15-42DD-AB8C-8378AC3FE669}">
    <text>APS fait par Bushproof</text>
  </threadedComment>
  <threadedComment ref="G123" dT="2022-04-12T07:57:19.86" personId="{A24A9B58-1473-403A-9C16-B83236AD09BC}" id="{15D9D8AF-9527-4D94-AA31-D24D5282B65C}">
    <text>Zara-Rano / Cost-share RANO WASH</text>
  </threadedComment>
  <threadedComment ref="K123" dT="2022-04-16T04:18:18.36" personId="{A24A9B58-1473-403A-9C16-B83236AD09BC}" id="{F86AC5D0-598E-420A-84E7-AC5748A5B307}">
    <text>APS fait par Sandandrano</text>
  </threadedComment>
  <threadedComment ref="P126" dT="2022-04-12T07:34:55.21" personId="{A24A9B58-1473-403A-9C16-B83236AD09BC}" id="{18B95BA7-F25E-446B-A196-9ABA2F085E40}">
    <text>Convention entre JIRAMA - CRS - Commune - MEAH</text>
  </threadedComment>
  <threadedComment ref="P128" dT="2022-04-12T07:35:31.26" personId="{A24A9B58-1473-403A-9C16-B83236AD09BC}" id="{8DEFC7C7-DE82-4463-B9AA-3A8A5CA09EDF}">
    <text>Convention entre SRAFI RANOVELONA - CRS - Commune - MEAH - (HOLCIM)</text>
  </threadedComment>
  <threadedComment ref="C135" dT="2022-05-09T13:12:53.48" personId="{A24A9B58-1473-403A-9C16-B83236AD09BC}" id="{10E53F50-BE0D-495E-81ED-B573DE5364F7}">
    <text>Foire</text>
  </threadedComment>
  <threadedComment ref="C136" dT="2022-05-09T13:12:53.48" personId="{A24A9B58-1473-403A-9C16-B83236AD09BC}" id="{C192DEC6-458F-4CF7-A011-9739C8AA04E9}">
    <text>Foire</text>
  </threadedComment>
  <threadedComment ref="C137" dT="2022-05-09T13:12:53.48" personId="{A24A9B58-1473-403A-9C16-B83236AD09BC}" id="{A9F30426-33E3-44A7-90D4-FF49836D5DF0}">
    <text>Foire</text>
  </threadedComment>
  <threadedComment ref="C138" dT="2022-05-09T13:12:53.48" personId="{A24A9B58-1473-403A-9C16-B83236AD09BC}" id="{1F9F2391-8C72-4F0C-B00E-5D3B0D338518}">
    <text>Foire</text>
  </threadedComment>
  <threadedComment ref="C139" dT="2022-05-09T13:12:53.48" personId="{A24A9B58-1473-403A-9C16-B83236AD09BC}" id="{DFE4E7E2-F0CE-4560-B5B0-BE2D77EC3ADD}">
    <text>Foire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K16" dT="2022-04-15T08:44:04.35" personId="{A24A9B58-1473-403A-9C16-B83236AD09BC}" id="{DA07B564-63DA-42E9-93F3-6E42B3536794}">
    <text>APS fait par BP en Juillet 2018
APS fait par SDN en Novembre 2018</text>
  </threadedComment>
  <threadedComment ref="L16" dT="2022-04-15T09:26:40.73" personId="{A24A9B58-1473-403A-9C16-B83236AD09BC}" id="{324E6BC0-33B0-4D1C-89E5-6D8DB65D929A}">
    <text>APD fait par BP en Juillet 2018</text>
  </threadedComment>
  <threadedComment ref="K17" dT="2022-04-15T08:44:04.35" personId="{A24A9B58-1473-403A-9C16-B83236AD09BC}" id="{0132A349-5508-47BC-8247-A80EC8C48912}">
    <text>APS fait par BP en Juillet 2018
APS fait par SDN en Novembre 2018</text>
  </threadedComment>
  <threadedComment ref="L17" dT="2022-04-15T09:26:40.73" personId="{A24A9B58-1473-403A-9C16-B83236AD09BC}" id="{BC4FB8C5-4B24-44EA-9F6A-7EFD867EE9B2}">
    <text>APD fait par BP en Juillet 2018</text>
  </threadedComment>
  <threadedComment ref="L29" dT="2022-04-15T09:45:34.06" personId="{A24A9B58-1473-403A-9C16-B83236AD09BC}" id="{6174CF32-27F9-4F1A-B419-95A4C1135DBE}">
    <text>Existence version Novembre 2019 et une nouvelle version en Septembre 2020 fait par BP</text>
  </threadedComment>
  <threadedComment ref="G36" dT="2022-04-12T07:57:19.86" personId="{A24A9B58-1473-403A-9C16-B83236AD09BC}" id="{465C3491-1A41-4162-A69D-949F476F6481}">
    <text>Zara-Rano / Cost-share RANO WASH</text>
  </threadedComment>
  <threadedComment ref="K36" dT="2022-04-16T04:24:58.03" personId="{A24A9B58-1473-403A-9C16-B83236AD09BC}" id="{BA404AFC-E989-4C47-A8F2-FF6B7124D98C}">
    <text>APS fait par Bushproof</text>
  </threadedComment>
  <threadedComment ref="G37" dT="2022-04-12T07:57:19.86" personId="{A24A9B58-1473-403A-9C16-B83236AD09BC}" id="{571D0E4E-D0A5-4554-B0C6-5299F14AA6ED}">
    <text>Zara-Rano / Cost-share RANO WASH</text>
  </threadedComment>
  <threadedComment ref="K37" dT="2022-04-16T04:24:58.03" personId="{A24A9B58-1473-403A-9C16-B83236AD09BC}" id="{1DE3D801-9138-42ED-AC48-3451C460C4B9}">
    <text>APS fait par Bushproof</text>
  </threadedComment>
  <threadedComment ref="G38" dT="2022-04-12T07:57:19.86" personId="{A24A9B58-1473-403A-9C16-B83236AD09BC}" id="{AC74471C-AAC4-4C84-91CE-5A7D91A05376}">
    <text>Zara-Rano / Cost-share RANO WASH</text>
  </threadedComment>
  <threadedComment ref="K38" dT="2022-04-16T04:24:58.03" personId="{A24A9B58-1473-403A-9C16-B83236AD09BC}" id="{24788BE7-8C16-4A5C-B460-FC1E9419F647}">
    <text>APS fait par Bushproof</text>
  </threadedComment>
  <threadedComment ref="G39" dT="2022-04-12T07:57:19.86" personId="{A24A9B58-1473-403A-9C16-B83236AD09BC}" id="{CCCCBE2D-CF44-4E80-9E01-96AA1BC82A9C}">
    <text>Zara-Rano / Cost-share RANO WASH</text>
  </threadedComment>
  <threadedComment ref="G40" dT="2022-04-12T07:57:19.86" personId="{A24A9B58-1473-403A-9C16-B83236AD09BC}" id="{11B0D52A-853A-44CB-BCEC-059B5BDFC68C}">
    <text>Zara-Rano / Cost-share RANO WASH</text>
  </threadedComment>
  <threadedComment ref="G41" dT="2022-04-12T07:57:19.86" personId="{A24A9B58-1473-403A-9C16-B83236AD09BC}" id="{67B78D92-4ACC-4BBA-8E55-8CCD4E57E305}">
    <text>Zara-Rano / Cost-share RANO WASH</text>
  </threadedComment>
  <threadedComment ref="G44" dT="2022-04-12T07:57:19.86" personId="{A24A9B58-1473-403A-9C16-B83236AD09BC}" id="{EF9F0CB9-C371-471B-AD52-B17DE3EA3C18}">
    <text>Zara-Rano / Cost-share RANO WASH</text>
  </threadedComment>
  <threadedComment ref="K45" dT="2022-04-16T04:32:53.67" personId="{A24A9B58-1473-403A-9C16-B83236AD09BC}" id="{17EC4311-70F6-4503-A408-D2D66C87E0F6}">
    <text>APS fait par Sandandrano</text>
  </threadedComment>
  <threadedComment ref="L46" dT="2022-04-16T04:50:42.43" personId="{A24A9B58-1473-403A-9C16-B83236AD09BC}" id="{291CD5D5-519E-42BB-92BB-9DC265CF7AF1}">
    <text>APD fait par Sandandrano</text>
  </threadedComment>
  <threadedComment ref="G47" dT="2022-04-12T07:57:19.86" personId="{A24A9B58-1473-403A-9C16-B83236AD09BC}" id="{823A9A94-9B94-4CD8-B241-2260FBD923FD}">
    <text>Zara-Rano / Cost-share RANO WASH</text>
  </threadedComment>
  <threadedComment ref="G48" dT="2022-04-12T07:57:19.86" personId="{A24A9B58-1473-403A-9C16-B83236AD09BC}" id="{AC9267AC-1A48-47D4-B41F-6B0EAD8A2CE5}">
    <text>Zara-Rano / Cost-share RANO WASH</text>
  </threadedComment>
  <threadedComment ref="G49" dT="2022-04-12T07:57:19.86" personId="{A24A9B58-1473-403A-9C16-B83236AD09BC}" id="{5DF41AD6-357B-4CCF-A857-F95389C63054}">
    <text>Zara-Rano / Cost-share RANO WASH</text>
  </threadedComment>
  <threadedComment ref="G50" dT="2022-04-12T07:57:19.86" personId="{A24A9B58-1473-403A-9C16-B83236AD09BC}" id="{B00CA0B9-70E7-4C7B-A66E-35051777D22B}">
    <text>Zara-Rano / Cost-share RANO WASH</text>
  </threadedComment>
  <threadedComment ref="G51" dT="2022-04-12T07:57:19.86" personId="{A24A9B58-1473-403A-9C16-B83236AD09BC}" id="{FD576D4F-90C7-4C90-BA3A-14423F6D887A}">
    <text>Zara-Rano / Cost-share RANO WASH</text>
  </threadedComment>
  <threadedComment ref="K53" dT="2022-04-16T04:21:49.67" personId="{A24A9B58-1473-403A-9C16-B83236AD09BC}" id="{918B8735-D92E-4B44-899F-68C51B43CC7F}">
    <text>APS fait par Bushproof en Mars 2018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7C60A-97BB-44AA-A10B-E8A87E8167F6}">
  <dimension ref="A1:AJ8"/>
  <sheetViews>
    <sheetView topLeftCell="B1" zoomScale="75" zoomScaleNormal="75" workbookViewId="0">
      <selection activeCell="R3" sqref="R3"/>
    </sheetView>
  </sheetViews>
  <sheetFormatPr defaultRowHeight="15" x14ac:dyDescent="0.25"/>
  <cols>
    <col min="1" max="1" width="12" bestFit="1" customWidth="1"/>
    <col min="2" max="2" width="7" bestFit="1" customWidth="1"/>
    <col min="3" max="4" width="7" customWidth="1"/>
    <col min="5" max="5" width="9.140625" bestFit="1" customWidth="1"/>
    <col min="6" max="6" width="7.28515625" bestFit="1" customWidth="1"/>
    <col min="7" max="7" width="11.5703125" bestFit="1" customWidth="1"/>
    <col min="8" max="8" width="15.5703125" bestFit="1" customWidth="1"/>
    <col min="9" max="9" width="10.85546875" bestFit="1" customWidth="1"/>
    <col min="10" max="10" width="12.42578125" bestFit="1" customWidth="1"/>
    <col min="11" max="11" width="10.5703125" bestFit="1" customWidth="1"/>
    <col min="12" max="12" width="16.140625" customWidth="1"/>
    <col min="13" max="13" width="9.85546875" bestFit="1" customWidth="1"/>
    <col min="14" max="14" width="4.42578125" bestFit="1" customWidth="1"/>
    <col min="15" max="15" width="22.5703125" bestFit="1" customWidth="1"/>
    <col min="16" max="16" width="12.85546875" bestFit="1" customWidth="1"/>
    <col min="17" max="17" width="22.5703125" customWidth="1"/>
    <col min="18" max="18" width="12.140625" bestFit="1" customWidth="1"/>
    <col min="19" max="19" width="9.85546875" bestFit="1" customWidth="1"/>
    <col min="20" max="21" width="8.140625" customWidth="1"/>
    <col min="22" max="22" width="8.140625" bestFit="1" customWidth="1"/>
    <col min="23" max="23" width="13.85546875" bestFit="1" customWidth="1"/>
    <col min="24" max="24" width="8.140625" bestFit="1" customWidth="1"/>
    <col min="25" max="25" width="7.42578125" bestFit="1" customWidth="1"/>
    <col min="26" max="26" width="4.85546875" bestFit="1" customWidth="1"/>
    <col min="27" max="27" width="10.5703125" bestFit="1" customWidth="1"/>
    <col min="28" max="28" width="11.85546875" bestFit="1" customWidth="1"/>
    <col min="29" max="31" width="4.85546875" bestFit="1" customWidth="1"/>
    <col min="32" max="33" width="9.85546875" bestFit="1" customWidth="1"/>
    <col min="34" max="34" width="11" bestFit="1" customWidth="1"/>
    <col min="35" max="35" width="9.85546875" bestFit="1" customWidth="1"/>
    <col min="36" max="36" width="12.42578125" bestFit="1" customWidth="1"/>
  </cols>
  <sheetData>
    <row r="1" spans="1:36" s="1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x14ac:dyDescent="0.25">
      <c r="A2" t="s">
        <v>2</v>
      </c>
      <c r="C2" t="s">
        <v>9</v>
      </c>
      <c r="D2" t="s">
        <v>6</v>
      </c>
      <c r="E2" t="s">
        <v>7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O2" t="s">
        <v>42</v>
      </c>
      <c r="Q2" t="s">
        <v>43</v>
      </c>
      <c r="R2" t="s">
        <v>44</v>
      </c>
      <c r="T2" t="s">
        <v>45</v>
      </c>
      <c r="U2" t="s">
        <v>45</v>
      </c>
      <c r="V2" t="s">
        <v>45</v>
      </c>
      <c r="W2" t="s">
        <v>45</v>
      </c>
      <c r="X2" t="s">
        <v>46</v>
      </c>
      <c r="Y2" t="s">
        <v>45</v>
      </c>
      <c r="Z2" t="s">
        <v>45</v>
      </c>
      <c r="AA2" t="s">
        <v>45</v>
      </c>
      <c r="AB2" t="s">
        <v>47</v>
      </c>
      <c r="AC2" t="s">
        <v>45</v>
      </c>
      <c r="AD2" t="s">
        <v>45</v>
      </c>
      <c r="AE2" t="s">
        <v>45</v>
      </c>
      <c r="AF2" t="s">
        <v>45</v>
      </c>
      <c r="AG2" t="s">
        <v>45</v>
      </c>
      <c r="AH2" t="s">
        <v>45</v>
      </c>
      <c r="AI2" t="s">
        <v>45</v>
      </c>
    </row>
    <row r="3" spans="1:36" x14ac:dyDescent="0.25">
      <c r="A3" t="s">
        <v>3</v>
      </c>
      <c r="C3" t="s">
        <v>10</v>
      </c>
      <c r="D3" t="s">
        <v>8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  <c r="L3" t="s">
        <v>53</v>
      </c>
      <c r="O3" t="s">
        <v>54</v>
      </c>
      <c r="Q3" t="s">
        <v>55</v>
      </c>
      <c r="R3" t="s">
        <v>56</v>
      </c>
      <c r="T3" t="s">
        <v>46</v>
      </c>
      <c r="U3" t="s">
        <v>46</v>
      </c>
      <c r="V3" t="s">
        <v>46</v>
      </c>
      <c r="W3" t="s">
        <v>46</v>
      </c>
      <c r="X3" t="s">
        <v>57</v>
      </c>
      <c r="Y3" s="2" t="s">
        <v>58</v>
      </c>
      <c r="Z3" t="s">
        <v>58</v>
      </c>
      <c r="AA3" t="s">
        <v>58</v>
      </c>
      <c r="AB3" t="s">
        <v>58</v>
      </c>
      <c r="AC3" t="s">
        <v>58</v>
      </c>
      <c r="AD3" t="s">
        <v>58</v>
      </c>
      <c r="AE3" t="s">
        <v>58</v>
      </c>
      <c r="AF3" t="s">
        <v>58</v>
      </c>
      <c r="AG3" t="s">
        <v>58</v>
      </c>
      <c r="AH3" t="s">
        <v>58</v>
      </c>
      <c r="AI3" t="s">
        <v>58</v>
      </c>
    </row>
    <row r="4" spans="1:36" x14ac:dyDescent="0.25">
      <c r="A4" t="s">
        <v>4</v>
      </c>
      <c r="C4" t="s">
        <v>11</v>
      </c>
      <c r="G4" t="s">
        <v>59</v>
      </c>
      <c r="H4" t="s">
        <v>60</v>
      </c>
      <c r="I4" t="s">
        <v>61</v>
      </c>
      <c r="J4" t="s">
        <v>62</v>
      </c>
      <c r="K4" t="s">
        <v>63</v>
      </c>
      <c r="L4" t="s">
        <v>64</v>
      </c>
      <c r="O4" t="s">
        <v>65</v>
      </c>
      <c r="Q4" t="s">
        <v>66</v>
      </c>
      <c r="R4" t="s">
        <v>67</v>
      </c>
      <c r="T4" t="e">
        <v>#N/A</v>
      </c>
      <c r="U4" t="e">
        <v>#N/A</v>
      </c>
      <c r="V4" t="e">
        <v>#N/A</v>
      </c>
      <c r="W4" t="e">
        <v>#N/A</v>
      </c>
      <c r="X4" t="e">
        <v>#N/A</v>
      </c>
    </row>
    <row r="5" spans="1:36" x14ac:dyDescent="0.25">
      <c r="G5" t="s">
        <v>68</v>
      </c>
      <c r="L5" t="s">
        <v>69</v>
      </c>
      <c r="O5" t="s">
        <v>70</v>
      </c>
      <c r="Q5" t="s">
        <v>71</v>
      </c>
      <c r="R5" t="s">
        <v>72</v>
      </c>
    </row>
    <row r="6" spans="1:36" x14ac:dyDescent="0.25">
      <c r="L6" t="s">
        <v>73</v>
      </c>
      <c r="O6" t="s">
        <v>74</v>
      </c>
      <c r="Q6" t="s">
        <v>75</v>
      </c>
      <c r="R6" t="s">
        <v>76</v>
      </c>
    </row>
    <row r="7" spans="1:36" x14ac:dyDescent="0.25">
      <c r="O7" t="s">
        <v>77</v>
      </c>
      <c r="Q7" t="s">
        <v>78</v>
      </c>
    </row>
    <row r="8" spans="1:36" x14ac:dyDescent="0.25">
      <c r="O8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70"/>
  <sheetViews>
    <sheetView zoomScale="70" zoomScaleNormal="70" workbookViewId="0">
      <pane xSplit="5" ySplit="1" topLeftCell="F145" activePane="bottomRight" state="frozen"/>
      <selection pane="topRight" activeCell="F1" sqref="F1"/>
      <selection pane="bottomLeft" activeCell="A2" sqref="A2"/>
      <selection pane="bottomRight" activeCell="F2" sqref="F2:F170"/>
    </sheetView>
  </sheetViews>
  <sheetFormatPr defaultRowHeight="15" x14ac:dyDescent="0.25"/>
  <cols>
    <col min="1" max="1" width="17.5703125" bestFit="1" customWidth="1"/>
    <col min="2" max="2" width="12.85546875" bestFit="1" customWidth="1"/>
    <col min="3" max="3" width="15.5703125" bestFit="1" customWidth="1"/>
    <col min="4" max="4" width="23.28515625" bestFit="1" customWidth="1"/>
    <col min="5" max="5" width="22.28515625" bestFit="1" customWidth="1"/>
    <col min="6" max="6" width="22" bestFit="1" customWidth="1"/>
    <col min="7" max="7" width="32.28515625" bestFit="1" customWidth="1"/>
    <col min="8" max="8" width="16.140625" bestFit="1" customWidth="1"/>
    <col min="9" max="9" width="14.28515625" bestFit="1" customWidth="1"/>
    <col min="10" max="10" width="17.7109375" bestFit="1" customWidth="1"/>
    <col min="11" max="11" width="14.42578125" bestFit="1" customWidth="1"/>
    <col min="12" max="12" width="14.5703125" bestFit="1" customWidth="1"/>
    <col min="13" max="13" width="15.42578125" bestFit="1" customWidth="1"/>
    <col min="14" max="14" width="28.85546875" customWidth="1"/>
    <col min="15" max="15" width="10.85546875" bestFit="1" customWidth="1"/>
    <col min="16" max="16" width="13.5703125" bestFit="1" customWidth="1"/>
    <col min="17" max="17" width="9.7109375" bestFit="1" customWidth="1"/>
    <col min="18" max="18" width="16.140625" bestFit="1" customWidth="1"/>
    <col min="19" max="19" width="17.42578125" bestFit="1" customWidth="1"/>
    <col min="20" max="21" width="9.7109375" bestFit="1" customWidth="1"/>
    <col min="22" max="22" width="9.5703125" bestFit="1" customWidth="1"/>
    <col min="23" max="23" width="9.5703125" customWidth="1"/>
    <col min="24" max="25" width="15.42578125" hidden="1" customWidth="1"/>
    <col min="26" max="26" width="16.5703125" hidden="1" customWidth="1"/>
    <col min="27" max="38" width="15.42578125" hidden="1" customWidth="1"/>
    <col min="39" max="40" width="15.42578125" style="43" hidden="1" customWidth="1"/>
    <col min="41" max="41" width="15.42578125" style="43" customWidth="1"/>
    <col min="42" max="42" width="50.42578125" bestFit="1" customWidth="1"/>
  </cols>
  <sheetData>
    <row r="1" spans="1:42" s="1" customFormat="1" ht="60" x14ac:dyDescent="0.25">
      <c r="A1" s="3" t="s">
        <v>0</v>
      </c>
      <c r="B1" s="3" t="s">
        <v>1</v>
      </c>
      <c r="C1" s="3" t="s">
        <v>5</v>
      </c>
      <c r="D1" s="3" t="s">
        <v>12</v>
      </c>
      <c r="E1" s="3" t="s">
        <v>13</v>
      </c>
      <c r="F1" s="8" t="s">
        <v>14</v>
      </c>
      <c r="G1" s="8" t="s">
        <v>15</v>
      </c>
      <c r="H1" s="8" t="s">
        <v>16</v>
      </c>
      <c r="I1" s="4" t="s">
        <v>17</v>
      </c>
      <c r="J1" s="4" t="s">
        <v>18</v>
      </c>
      <c r="K1" s="5" t="s">
        <v>19</v>
      </c>
      <c r="L1" s="5" t="s">
        <v>20</v>
      </c>
      <c r="M1" s="5" t="s">
        <v>21</v>
      </c>
      <c r="N1" s="3" t="s">
        <v>22</v>
      </c>
      <c r="O1" s="3" t="s">
        <v>23</v>
      </c>
      <c r="P1" s="7" t="s">
        <v>80</v>
      </c>
      <c r="Q1" s="7" t="s">
        <v>25</v>
      </c>
      <c r="R1" s="7" t="s">
        <v>26</v>
      </c>
      <c r="S1" s="7" t="s">
        <v>27</v>
      </c>
      <c r="T1" s="7" t="s">
        <v>28</v>
      </c>
      <c r="U1" s="7" t="s">
        <v>29</v>
      </c>
      <c r="V1" s="7" t="s">
        <v>30</v>
      </c>
      <c r="W1" s="7" t="s">
        <v>321</v>
      </c>
      <c r="X1" s="6" t="s">
        <v>31</v>
      </c>
      <c r="Y1" s="6" t="s">
        <v>32</v>
      </c>
      <c r="Z1" s="6" t="s">
        <v>33</v>
      </c>
      <c r="AA1" s="6" t="s">
        <v>34</v>
      </c>
      <c r="AB1" s="40" t="s">
        <v>81</v>
      </c>
      <c r="AC1" s="40" t="s">
        <v>82</v>
      </c>
      <c r="AD1" s="40" t="s">
        <v>83</v>
      </c>
      <c r="AE1" s="40" t="s">
        <v>84</v>
      </c>
      <c r="AF1" s="40" t="s">
        <v>85</v>
      </c>
      <c r="AG1" s="40" t="s">
        <v>86</v>
      </c>
      <c r="AH1" s="40" t="s">
        <v>87</v>
      </c>
      <c r="AI1" s="40" t="s">
        <v>88</v>
      </c>
      <c r="AJ1" s="40" t="s">
        <v>89</v>
      </c>
      <c r="AK1" s="40" t="s">
        <v>90</v>
      </c>
      <c r="AL1" s="40" t="s">
        <v>91</v>
      </c>
      <c r="AM1" s="40" t="s">
        <v>92</v>
      </c>
      <c r="AN1" s="40" t="s">
        <v>93</v>
      </c>
      <c r="AO1" s="47" t="s">
        <v>324</v>
      </c>
      <c r="AP1" s="3" t="s">
        <v>35</v>
      </c>
    </row>
    <row r="2" spans="1:42" x14ac:dyDescent="0.25">
      <c r="A2" s="20" t="s">
        <v>2</v>
      </c>
      <c r="B2" s="20" t="s">
        <v>9</v>
      </c>
      <c r="C2" s="20" t="s">
        <v>62</v>
      </c>
      <c r="D2" s="20" t="s">
        <v>162</v>
      </c>
      <c r="E2" s="20" t="s">
        <v>162</v>
      </c>
      <c r="F2" s="11" t="s">
        <v>42</v>
      </c>
      <c r="G2" s="11" t="s">
        <v>96</v>
      </c>
      <c r="H2" s="11" t="s">
        <v>43</v>
      </c>
      <c r="I2" s="12" t="s">
        <v>44</v>
      </c>
      <c r="J2" s="12"/>
      <c r="K2" s="25">
        <v>44075</v>
      </c>
      <c r="L2" s="25"/>
      <c r="M2" s="13"/>
      <c r="N2" s="26"/>
      <c r="O2" s="14"/>
      <c r="P2" s="18" t="s">
        <v>58</v>
      </c>
      <c r="Q2" s="18" t="s">
        <v>58</v>
      </c>
      <c r="R2" s="18" t="s">
        <v>58</v>
      </c>
      <c r="S2" s="15" t="s">
        <v>58</v>
      </c>
      <c r="T2" s="18" t="s">
        <v>58</v>
      </c>
      <c r="U2" s="18" t="s">
        <v>58</v>
      </c>
      <c r="V2" s="18" t="s">
        <v>58</v>
      </c>
      <c r="W2" s="46"/>
      <c r="X2" s="28" t="s">
        <v>58</v>
      </c>
      <c r="Y2" s="28" t="s">
        <v>58</v>
      </c>
      <c r="Z2" s="28" t="s">
        <v>58</v>
      </c>
      <c r="AA2" s="28" t="s">
        <v>58</v>
      </c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50"/>
      <c r="AP2" s="16" t="s">
        <v>58</v>
      </c>
    </row>
    <row r="3" spans="1:42" ht="30" x14ac:dyDescent="0.25">
      <c r="A3" s="20" t="s">
        <v>2</v>
      </c>
      <c r="B3" s="20" t="s">
        <v>9</v>
      </c>
      <c r="C3" s="20" t="s">
        <v>62</v>
      </c>
      <c r="D3" s="20" t="s">
        <v>163</v>
      </c>
      <c r="E3" s="20" t="s">
        <v>163</v>
      </c>
      <c r="F3" s="11" t="s">
        <v>65</v>
      </c>
      <c r="G3" s="11" t="s">
        <v>164</v>
      </c>
      <c r="H3" s="11" t="s">
        <v>43</v>
      </c>
      <c r="I3" s="12" t="s">
        <v>44</v>
      </c>
      <c r="J3" s="31" t="s">
        <v>165</v>
      </c>
      <c r="K3" s="25">
        <v>43983</v>
      </c>
      <c r="L3" s="25">
        <v>44075</v>
      </c>
      <c r="M3" s="13"/>
      <c r="N3" s="26"/>
      <c r="O3" s="14"/>
      <c r="P3" s="18" t="s">
        <v>58</v>
      </c>
      <c r="Q3" s="18" t="s">
        <v>58</v>
      </c>
      <c r="R3" s="18" t="s">
        <v>58</v>
      </c>
      <c r="S3" s="15" t="s">
        <v>58</v>
      </c>
      <c r="T3" s="18" t="s">
        <v>58</v>
      </c>
      <c r="U3" s="18" t="s">
        <v>58</v>
      </c>
      <c r="V3" s="18" t="s">
        <v>58</v>
      </c>
      <c r="W3" s="46"/>
      <c r="X3" s="28" t="s">
        <v>58</v>
      </c>
      <c r="Y3" s="28" t="s">
        <v>58</v>
      </c>
      <c r="Z3" s="28" t="s">
        <v>58</v>
      </c>
      <c r="AA3" s="28" t="s">
        <v>58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50"/>
      <c r="AP3" s="33" t="s">
        <v>166</v>
      </c>
    </row>
    <row r="4" spans="1:42" ht="30" x14ac:dyDescent="0.25">
      <c r="A4" s="20" t="s">
        <v>2</v>
      </c>
      <c r="B4" s="20" t="s">
        <v>9</v>
      </c>
      <c r="C4" s="20" t="s">
        <v>62</v>
      </c>
      <c r="D4" s="20" t="s">
        <v>167</v>
      </c>
      <c r="E4" s="48" t="s">
        <v>167</v>
      </c>
      <c r="F4" s="11" t="s">
        <v>65</v>
      </c>
      <c r="G4" s="11" t="s">
        <v>164</v>
      </c>
      <c r="H4" s="11" t="s">
        <v>43</v>
      </c>
      <c r="I4" s="12" t="s">
        <v>72</v>
      </c>
      <c r="J4" s="31" t="s">
        <v>165</v>
      </c>
      <c r="K4" s="25"/>
      <c r="L4" s="25" t="s">
        <v>46</v>
      </c>
      <c r="M4" s="13"/>
      <c r="N4" s="26"/>
      <c r="O4" s="14"/>
      <c r="P4" s="18" t="s">
        <v>58</v>
      </c>
      <c r="Q4" s="18" t="s">
        <v>58</v>
      </c>
      <c r="R4" s="18" t="s">
        <v>58</v>
      </c>
      <c r="S4" s="15" t="s">
        <v>58</v>
      </c>
      <c r="T4" s="18" t="s">
        <v>58</v>
      </c>
      <c r="U4" s="18" t="s">
        <v>58</v>
      </c>
      <c r="V4" s="18" t="s">
        <v>58</v>
      </c>
      <c r="W4" s="46"/>
      <c r="X4" s="28" t="s">
        <v>58</v>
      </c>
      <c r="Y4" s="28" t="s">
        <v>58</v>
      </c>
      <c r="Z4" s="28" t="s">
        <v>58</v>
      </c>
      <c r="AA4" s="28" t="s">
        <v>58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50"/>
      <c r="AP4" s="33" t="s">
        <v>166</v>
      </c>
    </row>
    <row r="5" spans="1:42" x14ac:dyDescent="0.25">
      <c r="A5" s="20" t="s">
        <v>2</v>
      </c>
      <c r="B5" s="20" t="s">
        <v>9</v>
      </c>
      <c r="C5" s="20" t="s">
        <v>62</v>
      </c>
      <c r="D5" s="20" t="s">
        <v>168</v>
      </c>
      <c r="E5" s="20" t="s">
        <v>168</v>
      </c>
      <c r="F5" s="11" t="s">
        <v>42</v>
      </c>
      <c r="G5" s="11" t="s">
        <v>96</v>
      </c>
      <c r="H5" s="11" t="s">
        <v>43</v>
      </c>
      <c r="I5" s="12" t="s">
        <v>44</v>
      </c>
      <c r="J5" s="12"/>
      <c r="K5" s="25">
        <v>44075</v>
      </c>
      <c r="L5" s="25"/>
      <c r="M5" s="13"/>
      <c r="N5" s="26"/>
      <c r="O5" s="14"/>
      <c r="P5" s="18" t="s">
        <v>58</v>
      </c>
      <c r="Q5" s="18" t="s">
        <v>58</v>
      </c>
      <c r="R5" s="18" t="s">
        <v>58</v>
      </c>
      <c r="S5" s="15" t="s">
        <v>58</v>
      </c>
      <c r="T5" s="18" t="s">
        <v>58</v>
      </c>
      <c r="U5" s="18" t="s">
        <v>58</v>
      </c>
      <c r="V5" s="18" t="s">
        <v>58</v>
      </c>
      <c r="W5" s="46"/>
      <c r="X5" s="28" t="s">
        <v>58</v>
      </c>
      <c r="Y5" s="28" t="s">
        <v>58</v>
      </c>
      <c r="Z5" s="28" t="s">
        <v>58</v>
      </c>
      <c r="AA5" s="28" t="s">
        <v>58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50"/>
      <c r="AP5" s="16" t="s">
        <v>58</v>
      </c>
    </row>
    <row r="6" spans="1:42" x14ac:dyDescent="0.25">
      <c r="A6" s="20" t="s">
        <v>2</v>
      </c>
      <c r="B6" s="20" t="s">
        <v>9</v>
      </c>
      <c r="C6" s="20" t="s">
        <v>62</v>
      </c>
      <c r="D6" s="20" t="s">
        <v>169</v>
      </c>
      <c r="E6" s="20" t="s">
        <v>169</v>
      </c>
      <c r="F6" s="11" t="s">
        <v>42</v>
      </c>
      <c r="G6" s="11" t="s">
        <v>96</v>
      </c>
      <c r="H6" s="11" t="s">
        <v>43</v>
      </c>
      <c r="I6" s="12" t="s">
        <v>44</v>
      </c>
      <c r="J6" s="12" t="s">
        <v>97</v>
      </c>
      <c r="K6" s="25">
        <v>43983</v>
      </c>
      <c r="L6" s="25">
        <v>44104</v>
      </c>
      <c r="M6" s="13">
        <v>44399</v>
      </c>
      <c r="N6" s="35">
        <v>44378</v>
      </c>
      <c r="O6" s="16" t="s">
        <v>57</v>
      </c>
      <c r="P6" s="18">
        <v>44638</v>
      </c>
      <c r="Q6" s="18">
        <v>44650</v>
      </c>
      <c r="R6" s="18">
        <v>44651</v>
      </c>
      <c r="S6" s="15">
        <v>1</v>
      </c>
      <c r="T6" s="18">
        <v>44798</v>
      </c>
      <c r="U6" s="18" t="s">
        <v>58</v>
      </c>
      <c r="V6" s="18" t="s">
        <v>58</v>
      </c>
      <c r="W6" s="46"/>
      <c r="X6" s="28" t="s">
        <v>58</v>
      </c>
      <c r="Y6" s="28" t="s">
        <v>58</v>
      </c>
      <c r="Z6" s="28" t="s">
        <v>58</v>
      </c>
      <c r="AA6" s="28" t="s">
        <v>58</v>
      </c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42"/>
      <c r="AO6" s="51" t="s">
        <v>323</v>
      </c>
      <c r="AP6" s="16" t="s">
        <v>58</v>
      </c>
    </row>
    <row r="7" spans="1:42" x14ac:dyDescent="0.25">
      <c r="A7" s="20" t="s">
        <v>2</v>
      </c>
      <c r="B7" s="20" t="s">
        <v>9</v>
      </c>
      <c r="C7" s="20" t="s">
        <v>62</v>
      </c>
      <c r="D7" s="20" t="s">
        <v>144</v>
      </c>
      <c r="E7" s="20" t="s">
        <v>145</v>
      </c>
      <c r="F7" s="11" t="s">
        <v>42</v>
      </c>
      <c r="G7" s="11" t="s">
        <v>96</v>
      </c>
      <c r="H7" s="11" t="s">
        <v>43</v>
      </c>
      <c r="I7" s="12" t="s">
        <v>44</v>
      </c>
      <c r="J7" s="12" t="s">
        <v>97</v>
      </c>
      <c r="K7" s="25">
        <v>43983</v>
      </c>
      <c r="L7" s="25">
        <v>44104</v>
      </c>
      <c r="M7" s="13">
        <v>44516</v>
      </c>
      <c r="N7" s="35">
        <v>44389</v>
      </c>
      <c r="O7" s="16" t="s">
        <v>57</v>
      </c>
      <c r="P7" s="18">
        <v>44452</v>
      </c>
      <c r="Q7" s="18">
        <v>44461</v>
      </c>
      <c r="R7" s="18">
        <v>44461</v>
      </c>
      <c r="S7" s="15">
        <v>1</v>
      </c>
      <c r="T7" s="18">
        <v>44547</v>
      </c>
      <c r="U7" s="18">
        <v>44592</v>
      </c>
      <c r="V7" s="18">
        <v>44782</v>
      </c>
      <c r="W7" s="46"/>
      <c r="X7" s="28">
        <v>44589</v>
      </c>
      <c r="Y7" s="28">
        <v>44589</v>
      </c>
      <c r="Z7" s="28" t="s">
        <v>58</v>
      </c>
      <c r="AA7" s="28" t="s">
        <v>58</v>
      </c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2"/>
      <c r="AO7" s="51" t="s">
        <v>325</v>
      </c>
      <c r="AP7" s="16" t="s">
        <v>58</v>
      </c>
    </row>
    <row r="8" spans="1:42" x14ac:dyDescent="0.25">
      <c r="A8" s="20" t="s">
        <v>2</v>
      </c>
      <c r="B8" s="20" t="s">
        <v>9</v>
      </c>
      <c r="C8" s="20" t="s">
        <v>62</v>
      </c>
      <c r="D8" s="20" t="s">
        <v>170</v>
      </c>
      <c r="E8" s="20" t="s">
        <v>170</v>
      </c>
      <c r="F8" s="11" t="s">
        <v>42</v>
      </c>
      <c r="G8" s="11" t="s">
        <v>96</v>
      </c>
      <c r="H8" s="11" t="s">
        <v>43</v>
      </c>
      <c r="I8" s="12" t="s">
        <v>44</v>
      </c>
      <c r="J8" s="12"/>
      <c r="K8" s="25">
        <v>43983</v>
      </c>
      <c r="L8" s="25"/>
      <c r="M8" s="13"/>
      <c r="N8" s="26"/>
      <c r="O8" s="14"/>
      <c r="P8" s="18" t="s">
        <v>58</v>
      </c>
      <c r="Q8" s="18" t="s">
        <v>58</v>
      </c>
      <c r="R8" s="18" t="s">
        <v>58</v>
      </c>
      <c r="S8" s="15" t="s">
        <v>58</v>
      </c>
      <c r="T8" s="18" t="s">
        <v>58</v>
      </c>
      <c r="U8" s="18" t="s">
        <v>58</v>
      </c>
      <c r="V8" s="18" t="s">
        <v>58</v>
      </c>
      <c r="W8" s="46"/>
      <c r="X8" s="28" t="s">
        <v>58</v>
      </c>
      <c r="Y8" s="28" t="s">
        <v>58</v>
      </c>
      <c r="Z8" s="28" t="s">
        <v>58</v>
      </c>
      <c r="AA8" s="28" t="s">
        <v>58</v>
      </c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50"/>
      <c r="AP8" s="16" t="s">
        <v>58</v>
      </c>
    </row>
    <row r="9" spans="1:42" x14ac:dyDescent="0.25">
      <c r="A9" s="20" t="s">
        <v>2</v>
      </c>
      <c r="B9" s="20" t="s">
        <v>9</v>
      </c>
      <c r="C9" s="20" t="s">
        <v>62</v>
      </c>
      <c r="D9" s="20" t="s">
        <v>171</v>
      </c>
      <c r="E9" s="20" t="s">
        <v>171</v>
      </c>
      <c r="F9" s="11" t="s">
        <v>42</v>
      </c>
      <c r="G9" s="11" t="s">
        <v>96</v>
      </c>
      <c r="H9" s="11" t="s">
        <v>43</v>
      </c>
      <c r="I9" s="12" t="s">
        <v>44</v>
      </c>
      <c r="J9" s="12"/>
      <c r="K9" s="25">
        <v>43983</v>
      </c>
      <c r="L9" s="25"/>
      <c r="M9" s="13"/>
      <c r="N9" s="26"/>
      <c r="O9" s="14"/>
      <c r="P9" s="18" t="s">
        <v>58</v>
      </c>
      <c r="Q9" s="18" t="s">
        <v>58</v>
      </c>
      <c r="R9" s="18" t="s">
        <v>58</v>
      </c>
      <c r="S9" s="15" t="s">
        <v>58</v>
      </c>
      <c r="T9" s="18" t="s">
        <v>58</v>
      </c>
      <c r="U9" s="18" t="s">
        <v>58</v>
      </c>
      <c r="V9" s="18" t="s">
        <v>58</v>
      </c>
      <c r="W9" s="46"/>
      <c r="X9" s="28" t="s">
        <v>58</v>
      </c>
      <c r="Y9" s="28" t="s">
        <v>58</v>
      </c>
      <c r="Z9" s="28" t="s">
        <v>58</v>
      </c>
      <c r="AA9" s="28" t="s">
        <v>58</v>
      </c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50"/>
      <c r="AP9" s="16" t="s">
        <v>58</v>
      </c>
    </row>
    <row r="10" spans="1:42" x14ac:dyDescent="0.25">
      <c r="A10" s="20" t="s">
        <v>2</v>
      </c>
      <c r="B10" s="20" t="s">
        <v>9</v>
      </c>
      <c r="C10" s="20" t="s">
        <v>62</v>
      </c>
      <c r="D10" s="20" t="s">
        <v>172</v>
      </c>
      <c r="E10" s="20" t="s">
        <v>173</v>
      </c>
      <c r="F10" s="11" t="s">
        <v>79</v>
      </c>
      <c r="G10" s="11" t="s">
        <v>164</v>
      </c>
      <c r="H10" s="11" t="s">
        <v>66</v>
      </c>
      <c r="I10" s="12" t="s">
        <v>44</v>
      </c>
      <c r="J10" s="12"/>
      <c r="K10" s="25">
        <v>43983</v>
      </c>
      <c r="L10" s="25">
        <v>44136</v>
      </c>
      <c r="M10" s="13"/>
      <c r="N10" s="26"/>
      <c r="O10" s="14"/>
      <c r="P10" s="18" t="s">
        <v>58</v>
      </c>
      <c r="Q10" s="18" t="s">
        <v>58</v>
      </c>
      <c r="R10" s="18" t="s">
        <v>58</v>
      </c>
      <c r="S10" s="15" t="s">
        <v>58</v>
      </c>
      <c r="T10" s="18" t="s">
        <v>58</v>
      </c>
      <c r="U10" s="18" t="s">
        <v>58</v>
      </c>
      <c r="V10" s="18" t="s">
        <v>58</v>
      </c>
      <c r="W10" s="46"/>
      <c r="X10" s="28" t="s">
        <v>58</v>
      </c>
      <c r="Y10" s="28" t="s">
        <v>58</v>
      </c>
      <c r="Z10" s="28" t="s">
        <v>58</v>
      </c>
      <c r="AA10" s="28" t="s">
        <v>58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50"/>
      <c r="AP10" s="16" t="s">
        <v>58</v>
      </c>
    </row>
    <row r="11" spans="1:42" ht="30" x14ac:dyDescent="0.25">
      <c r="A11" s="20" t="s">
        <v>2</v>
      </c>
      <c r="B11" s="20" t="s">
        <v>9</v>
      </c>
      <c r="C11" s="20" t="s">
        <v>62</v>
      </c>
      <c r="D11" s="20" t="s">
        <v>174</v>
      </c>
      <c r="E11" s="48" t="s">
        <v>174</v>
      </c>
      <c r="F11" s="11" t="s">
        <v>65</v>
      </c>
      <c r="G11" s="11" t="s">
        <v>164</v>
      </c>
      <c r="H11" s="11" t="s">
        <v>43</v>
      </c>
      <c r="I11" s="12" t="s">
        <v>44</v>
      </c>
      <c r="J11" s="31" t="s">
        <v>165</v>
      </c>
      <c r="K11" s="25">
        <v>44044</v>
      </c>
      <c r="L11" s="25">
        <v>44136</v>
      </c>
      <c r="M11" s="13"/>
      <c r="N11" s="26"/>
      <c r="O11" s="14"/>
      <c r="P11" s="18" t="s">
        <v>58</v>
      </c>
      <c r="Q11" s="18" t="s">
        <v>58</v>
      </c>
      <c r="R11" s="18" t="s">
        <v>58</v>
      </c>
      <c r="S11" s="15" t="s">
        <v>58</v>
      </c>
      <c r="T11" s="18" t="s">
        <v>58</v>
      </c>
      <c r="U11" s="18" t="s">
        <v>58</v>
      </c>
      <c r="V11" s="18" t="s">
        <v>58</v>
      </c>
      <c r="W11" s="46"/>
      <c r="X11" s="28" t="s">
        <v>58</v>
      </c>
      <c r="Y11" s="28" t="s">
        <v>58</v>
      </c>
      <c r="Z11" s="28" t="s">
        <v>58</v>
      </c>
      <c r="AA11" s="28" t="s">
        <v>58</v>
      </c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50"/>
      <c r="AP11" s="33" t="s">
        <v>166</v>
      </c>
    </row>
    <row r="12" spans="1:42" x14ac:dyDescent="0.25">
      <c r="A12" s="20" t="s">
        <v>2</v>
      </c>
      <c r="B12" s="20" t="s">
        <v>9</v>
      </c>
      <c r="C12" s="20" t="s">
        <v>51</v>
      </c>
      <c r="D12" s="20" t="s">
        <v>175</v>
      </c>
      <c r="E12" s="20" t="s">
        <v>175</v>
      </c>
      <c r="F12" s="11" t="s">
        <v>42</v>
      </c>
      <c r="G12" s="11" t="s">
        <v>96</v>
      </c>
      <c r="H12" s="11" t="s">
        <v>43</v>
      </c>
      <c r="I12" s="12" t="s">
        <v>44</v>
      </c>
      <c r="J12" s="12"/>
      <c r="K12" s="25">
        <v>43983</v>
      </c>
      <c r="L12" s="25"/>
      <c r="M12" s="13"/>
      <c r="N12" s="26"/>
      <c r="O12" s="14"/>
      <c r="P12" s="18" t="s">
        <v>58</v>
      </c>
      <c r="Q12" s="18" t="s">
        <v>58</v>
      </c>
      <c r="R12" s="18" t="s">
        <v>58</v>
      </c>
      <c r="S12" s="15" t="s">
        <v>58</v>
      </c>
      <c r="T12" s="18" t="s">
        <v>58</v>
      </c>
      <c r="U12" s="18" t="s">
        <v>58</v>
      </c>
      <c r="V12" s="18" t="s">
        <v>58</v>
      </c>
      <c r="W12" s="46"/>
      <c r="X12" s="28" t="s">
        <v>58</v>
      </c>
      <c r="Y12" s="28" t="s">
        <v>58</v>
      </c>
      <c r="Z12" s="28" t="s">
        <v>58</v>
      </c>
      <c r="AA12" s="28" t="s">
        <v>58</v>
      </c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50"/>
      <c r="AP12" s="16" t="s">
        <v>58</v>
      </c>
    </row>
    <row r="13" spans="1:42" x14ac:dyDescent="0.25">
      <c r="A13" s="20" t="s">
        <v>2</v>
      </c>
      <c r="B13" s="20" t="s">
        <v>9</v>
      </c>
      <c r="C13" s="20" t="s">
        <v>51</v>
      </c>
      <c r="D13" s="20" t="s">
        <v>176</v>
      </c>
      <c r="E13" s="20" t="s">
        <v>176</v>
      </c>
      <c r="F13" s="11" t="s">
        <v>42</v>
      </c>
      <c r="G13" s="11" t="s">
        <v>96</v>
      </c>
      <c r="H13" s="11" t="s">
        <v>43</v>
      </c>
      <c r="I13" s="12" t="s">
        <v>44</v>
      </c>
      <c r="J13" s="12"/>
      <c r="K13" s="25">
        <v>44044</v>
      </c>
      <c r="L13" s="25"/>
      <c r="M13" s="13"/>
      <c r="N13" s="26"/>
      <c r="O13" s="14"/>
      <c r="P13" s="18" t="s">
        <v>58</v>
      </c>
      <c r="Q13" s="18" t="s">
        <v>58</v>
      </c>
      <c r="R13" s="18" t="s">
        <v>58</v>
      </c>
      <c r="S13" s="15" t="s">
        <v>58</v>
      </c>
      <c r="T13" s="18" t="s">
        <v>58</v>
      </c>
      <c r="U13" s="18" t="s">
        <v>58</v>
      </c>
      <c r="V13" s="18" t="s">
        <v>58</v>
      </c>
      <c r="W13" s="46"/>
      <c r="X13" s="28" t="s">
        <v>58</v>
      </c>
      <c r="Y13" s="28" t="s">
        <v>58</v>
      </c>
      <c r="Z13" s="28" t="s">
        <v>58</v>
      </c>
      <c r="AA13" s="28" t="s">
        <v>58</v>
      </c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50"/>
      <c r="AP13" s="16" t="s">
        <v>58</v>
      </c>
    </row>
    <row r="14" spans="1:42" ht="30" x14ac:dyDescent="0.25">
      <c r="A14" s="20" t="s">
        <v>2</v>
      </c>
      <c r="B14" s="20" t="s">
        <v>9</v>
      </c>
      <c r="C14" s="20" t="s">
        <v>51</v>
      </c>
      <c r="D14" s="20" t="s">
        <v>177</v>
      </c>
      <c r="E14" s="20" t="s">
        <v>177</v>
      </c>
      <c r="F14" s="11" t="s">
        <v>65</v>
      </c>
      <c r="G14" s="11" t="s">
        <v>164</v>
      </c>
      <c r="H14" s="11" t="s">
        <v>43</v>
      </c>
      <c r="I14" s="12" t="s">
        <v>44</v>
      </c>
      <c r="J14" s="31" t="s">
        <v>165</v>
      </c>
      <c r="K14" s="25">
        <v>44075</v>
      </c>
      <c r="L14" s="25" t="s">
        <v>46</v>
      </c>
      <c r="M14" s="13"/>
      <c r="N14" s="26"/>
      <c r="O14" s="14"/>
      <c r="P14" s="18" t="s">
        <v>58</v>
      </c>
      <c r="Q14" s="18" t="s">
        <v>58</v>
      </c>
      <c r="R14" s="18" t="s">
        <v>58</v>
      </c>
      <c r="S14" s="15" t="s">
        <v>58</v>
      </c>
      <c r="T14" s="18" t="s">
        <v>58</v>
      </c>
      <c r="U14" s="18" t="s">
        <v>58</v>
      </c>
      <c r="V14" s="18" t="s">
        <v>58</v>
      </c>
      <c r="W14" s="46"/>
      <c r="X14" s="28" t="s">
        <v>58</v>
      </c>
      <c r="Y14" s="28" t="s">
        <v>58</v>
      </c>
      <c r="Z14" s="28" t="s">
        <v>58</v>
      </c>
      <c r="AA14" s="28" t="s">
        <v>58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50"/>
      <c r="AP14" s="33" t="s">
        <v>166</v>
      </c>
    </row>
    <row r="15" spans="1:42" ht="30" x14ac:dyDescent="0.25">
      <c r="A15" s="20" t="s">
        <v>2</v>
      </c>
      <c r="B15" s="20" t="s">
        <v>9</v>
      </c>
      <c r="C15" s="20" t="s">
        <v>51</v>
      </c>
      <c r="D15" s="20" t="s">
        <v>178</v>
      </c>
      <c r="E15" s="20" t="s">
        <v>179</v>
      </c>
      <c r="F15" s="11" t="s">
        <v>65</v>
      </c>
      <c r="G15" s="11" t="s">
        <v>164</v>
      </c>
      <c r="H15" s="11" t="s">
        <v>43</v>
      </c>
      <c r="I15" s="12" t="s">
        <v>72</v>
      </c>
      <c r="J15" s="31" t="s">
        <v>165</v>
      </c>
      <c r="K15" s="25"/>
      <c r="L15" s="25" t="s">
        <v>46</v>
      </c>
      <c r="M15" s="13"/>
      <c r="N15" s="26"/>
      <c r="O15" s="14"/>
      <c r="P15" s="18" t="s">
        <v>58</v>
      </c>
      <c r="Q15" s="18" t="s">
        <v>58</v>
      </c>
      <c r="R15" s="18" t="s">
        <v>58</v>
      </c>
      <c r="S15" s="15" t="s">
        <v>58</v>
      </c>
      <c r="T15" s="18" t="s">
        <v>58</v>
      </c>
      <c r="U15" s="18" t="s">
        <v>58</v>
      </c>
      <c r="V15" s="18" t="s">
        <v>58</v>
      </c>
      <c r="W15" s="46"/>
      <c r="X15" s="28" t="s">
        <v>58</v>
      </c>
      <c r="Y15" s="28" t="s">
        <v>58</v>
      </c>
      <c r="Z15" s="28" t="s">
        <v>58</v>
      </c>
      <c r="AA15" s="28" t="s">
        <v>58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50"/>
      <c r="AP15" s="33" t="s">
        <v>166</v>
      </c>
    </row>
    <row r="16" spans="1:42" ht="30" x14ac:dyDescent="0.25">
      <c r="A16" s="20" t="s">
        <v>2</v>
      </c>
      <c r="B16" s="20" t="s">
        <v>9</v>
      </c>
      <c r="C16" s="20" t="s">
        <v>51</v>
      </c>
      <c r="D16" s="20" t="s">
        <v>180</v>
      </c>
      <c r="E16" s="20" t="s">
        <v>180</v>
      </c>
      <c r="F16" s="11" t="s">
        <v>65</v>
      </c>
      <c r="G16" s="11" t="s">
        <v>164</v>
      </c>
      <c r="H16" s="11" t="s">
        <v>43</v>
      </c>
      <c r="I16" s="12" t="s">
        <v>44</v>
      </c>
      <c r="J16" s="31" t="s">
        <v>165</v>
      </c>
      <c r="K16" s="25">
        <v>44075</v>
      </c>
      <c r="L16" s="25" t="s">
        <v>46</v>
      </c>
      <c r="M16" s="13"/>
      <c r="N16" s="26"/>
      <c r="O16" s="14"/>
      <c r="P16" s="18" t="s">
        <v>58</v>
      </c>
      <c r="Q16" s="18" t="s">
        <v>58</v>
      </c>
      <c r="R16" s="18" t="s">
        <v>58</v>
      </c>
      <c r="S16" s="15" t="s">
        <v>58</v>
      </c>
      <c r="T16" s="18" t="s">
        <v>58</v>
      </c>
      <c r="U16" s="18" t="s">
        <v>58</v>
      </c>
      <c r="V16" s="18" t="s">
        <v>58</v>
      </c>
      <c r="W16" s="46"/>
      <c r="X16" s="28" t="s">
        <v>58</v>
      </c>
      <c r="Y16" s="28" t="s">
        <v>58</v>
      </c>
      <c r="Z16" s="28" t="s">
        <v>58</v>
      </c>
      <c r="AA16" s="28" t="s">
        <v>58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50"/>
      <c r="AP16" s="33" t="s">
        <v>166</v>
      </c>
    </row>
    <row r="17" spans="1:42" x14ac:dyDescent="0.25">
      <c r="A17" s="20" t="s">
        <v>2</v>
      </c>
      <c r="B17" s="20" t="s">
        <v>9</v>
      </c>
      <c r="C17" s="20" t="s">
        <v>39</v>
      </c>
      <c r="D17" s="20" t="s">
        <v>146</v>
      </c>
      <c r="E17" s="20" t="s">
        <v>146</v>
      </c>
      <c r="F17" s="11" t="s">
        <v>42</v>
      </c>
      <c r="G17" s="11" t="s">
        <v>96</v>
      </c>
      <c r="H17" s="11" t="s">
        <v>43</v>
      </c>
      <c r="I17" s="12" t="s">
        <v>44</v>
      </c>
      <c r="J17" s="12" t="s">
        <v>110</v>
      </c>
      <c r="K17" s="25">
        <v>44013</v>
      </c>
      <c r="L17" s="25">
        <v>44104</v>
      </c>
      <c r="M17" s="13">
        <v>44376</v>
      </c>
      <c r="N17" s="35">
        <v>44409</v>
      </c>
      <c r="O17" s="26" t="s">
        <v>57</v>
      </c>
      <c r="P17" s="18">
        <v>44481</v>
      </c>
      <c r="Q17" s="18">
        <v>44491</v>
      </c>
      <c r="R17" s="18">
        <v>44491</v>
      </c>
      <c r="S17" s="15">
        <v>1</v>
      </c>
      <c r="T17" s="18">
        <v>44596</v>
      </c>
      <c r="U17" s="18">
        <v>44611</v>
      </c>
      <c r="V17" s="18" t="s">
        <v>58</v>
      </c>
      <c r="W17" s="46"/>
      <c r="X17" s="28">
        <v>44610</v>
      </c>
      <c r="Y17" s="28">
        <v>44610</v>
      </c>
      <c r="Z17" s="28" t="s">
        <v>58</v>
      </c>
      <c r="AA17" s="28" t="s">
        <v>58</v>
      </c>
      <c r="AB17" s="41">
        <v>25</v>
      </c>
      <c r="AC17" s="41"/>
      <c r="AD17" s="41"/>
      <c r="AE17" s="41"/>
      <c r="AF17" s="41"/>
      <c r="AG17" s="41"/>
      <c r="AH17" s="41">
        <f>1.19+0.1+0.5+0.57</f>
        <v>2.36</v>
      </c>
      <c r="AI17" s="41"/>
      <c r="AJ17" s="41">
        <f>10+30+15+10</f>
        <v>65</v>
      </c>
      <c r="AK17" s="41">
        <f>3.775+1.05</f>
        <v>4.8250000000000002</v>
      </c>
      <c r="AL17" s="41">
        <v>25</v>
      </c>
      <c r="AM17" s="42">
        <v>3700</v>
      </c>
      <c r="AN17" s="42">
        <v>205</v>
      </c>
      <c r="AO17" s="51" t="s">
        <v>322</v>
      </c>
      <c r="AP17" s="16" t="s">
        <v>58</v>
      </c>
    </row>
    <row r="18" spans="1:42" x14ac:dyDescent="0.25">
      <c r="A18" s="20" t="s">
        <v>2</v>
      </c>
      <c r="B18" s="20" t="s">
        <v>9</v>
      </c>
      <c r="C18" s="20" t="s">
        <v>39</v>
      </c>
      <c r="D18" s="20" t="s">
        <v>181</v>
      </c>
      <c r="E18" s="20" t="s">
        <v>181</v>
      </c>
      <c r="F18" s="11" t="s">
        <v>79</v>
      </c>
      <c r="G18" s="11" t="s">
        <v>164</v>
      </c>
      <c r="H18" s="11" t="s">
        <v>66</v>
      </c>
      <c r="I18" s="12" t="s">
        <v>44</v>
      </c>
      <c r="J18" s="12"/>
      <c r="K18" s="25">
        <v>44044</v>
      </c>
      <c r="L18" s="25"/>
      <c r="M18" s="13"/>
      <c r="N18" s="26"/>
      <c r="O18" s="14"/>
      <c r="P18" s="18" t="s">
        <v>58</v>
      </c>
      <c r="Q18" s="18" t="s">
        <v>58</v>
      </c>
      <c r="R18" s="18" t="s">
        <v>58</v>
      </c>
      <c r="S18" s="15" t="s">
        <v>58</v>
      </c>
      <c r="T18" s="18" t="s">
        <v>58</v>
      </c>
      <c r="U18" s="18" t="s">
        <v>58</v>
      </c>
      <c r="V18" s="18" t="s">
        <v>58</v>
      </c>
      <c r="W18" s="46"/>
      <c r="X18" s="28" t="s">
        <v>58</v>
      </c>
      <c r="Y18" s="28" t="s">
        <v>58</v>
      </c>
      <c r="Z18" s="28" t="s">
        <v>58</v>
      </c>
      <c r="AA18" s="28" t="s">
        <v>58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50"/>
      <c r="AP18" s="16" t="s">
        <v>58</v>
      </c>
    </row>
    <row r="19" spans="1:42" ht="30" x14ac:dyDescent="0.25">
      <c r="A19" s="20" t="s">
        <v>2</v>
      </c>
      <c r="B19" s="20" t="s">
        <v>9</v>
      </c>
      <c r="C19" s="20" t="s">
        <v>39</v>
      </c>
      <c r="D19" s="20" t="s">
        <v>182</v>
      </c>
      <c r="E19" s="20" t="s">
        <v>182</v>
      </c>
      <c r="F19" s="11" t="s">
        <v>65</v>
      </c>
      <c r="G19" s="11" t="s">
        <v>164</v>
      </c>
      <c r="H19" s="11" t="s">
        <v>43</v>
      </c>
      <c r="I19" s="12" t="s">
        <v>72</v>
      </c>
      <c r="J19" s="31" t="s">
        <v>165</v>
      </c>
      <c r="K19" s="25"/>
      <c r="L19" s="25" t="s">
        <v>46</v>
      </c>
      <c r="M19" s="13"/>
      <c r="N19" s="26"/>
      <c r="O19" s="14"/>
      <c r="P19" s="18" t="s">
        <v>58</v>
      </c>
      <c r="Q19" s="18" t="s">
        <v>58</v>
      </c>
      <c r="R19" s="18" t="s">
        <v>58</v>
      </c>
      <c r="S19" s="15" t="s">
        <v>58</v>
      </c>
      <c r="T19" s="18" t="s">
        <v>58</v>
      </c>
      <c r="U19" s="18" t="s">
        <v>58</v>
      </c>
      <c r="V19" s="18" t="s">
        <v>58</v>
      </c>
      <c r="W19" s="46"/>
      <c r="X19" s="28" t="s">
        <v>58</v>
      </c>
      <c r="Y19" s="28" t="s">
        <v>58</v>
      </c>
      <c r="Z19" s="28" t="s">
        <v>58</v>
      </c>
      <c r="AA19" s="28" t="s">
        <v>58</v>
      </c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50"/>
      <c r="AP19" s="33" t="s">
        <v>166</v>
      </c>
    </row>
    <row r="20" spans="1:42" x14ac:dyDescent="0.25">
      <c r="A20" s="21" t="s">
        <v>2</v>
      </c>
      <c r="B20" s="21" t="s">
        <v>10</v>
      </c>
      <c r="C20" s="21" t="s">
        <v>63</v>
      </c>
      <c r="D20" s="21" t="s">
        <v>183</v>
      </c>
      <c r="E20" s="21" t="s">
        <v>183</v>
      </c>
      <c r="F20" s="11" t="s">
        <v>42</v>
      </c>
      <c r="G20" s="11" t="s">
        <v>96</v>
      </c>
      <c r="H20" s="11" t="s">
        <v>43</v>
      </c>
      <c r="I20" s="12" t="s">
        <v>56</v>
      </c>
      <c r="J20" s="12"/>
      <c r="K20" s="25">
        <v>44013</v>
      </c>
      <c r="L20" s="25"/>
      <c r="M20" s="13"/>
      <c r="N20" s="26"/>
      <c r="O20" s="14"/>
      <c r="P20" s="18" t="s">
        <v>58</v>
      </c>
      <c r="Q20" s="18" t="s">
        <v>58</v>
      </c>
      <c r="R20" s="18" t="s">
        <v>58</v>
      </c>
      <c r="S20" s="15" t="s">
        <v>58</v>
      </c>
      <c r="T20" s="18" t="s">
        <v>58</v>
      </c>
      <c r="U20" s="18" t="s">
        <v>58</v>
      </c>
      <c r="V20" s="18" t="s">
        <v>58</v>
      </c>
      <c r="W20" s="46"/>
      <c r="X20" s="28" t="s">
        <v>58</v>
      </c>
      <c r="Y20" s="28" t="s">
        <v>58</v>
      </c>
      <c r="Z20" s="28" t="s">
        <v>58</v>
      </c>
      <c r="AA20" s="28" t="s">
        <v>58</v>
      </c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50"/>
      <c r="AP20" s="16" t="s">
        <v>58</v>
      </c>
    </row>
    <row r="21" spans="1:42" x14ac:dyDescent="0.25">
      <c r="A21" s="21" t="s">
        <v>2</v>
      </c>
      <c r="B21" s="21" t="s">
        <v>10</v>
      </c>
      <c r="C21" s="21" t="s">
        <v>63</v>
      </c>
      <c r="D21" s="21" t="s">
        <v>147</v>
      </c>
      <c r="E21" s="21" t="s">
        <v>147</v>
      </c>
      <c r="F21" s="11" t="s">
        <v>42</v>
      </c>
      <c r="G21" s="11" t="s">
        <v>96</v>
      </c>
      <c r="H21" s="11" t="s">
        <v>43</v>
      </c>
      <c r="I21" s="12" t="s">
        <v>56</v>
      </c>
      <c r="J21" s="12" t="s">
        <v>116</v>
      </c>
      <c r="K21" s="25">
        <v>44013</v>
      </c>
      <c r="L21" s="25">
        <v>44104</v>
      </c>
      <c r="M21" s="13">
        <v>44308</v>
      </c>
      <c r="N21" s="26" t="s">
        <v>148</v>
      </c>
      <c r="O21" s="14" t="s">
        <v>57</v>
      </c>
      <c r="P21" s="18" t="s">
        <v>46</v>
      </c>
      <c r="Q21" s="18">
        <v>44497</v>
      </c>
      <c r="R21" s="18">
        <v>44497</v>
      </c>
      <c r="S21" s="15">
        <v>1</v>
      </c>
      <c r="T21" s="18">
        <v>44594</v>
      </c>
      <c r="U21" s="18">
        <v>44629</v>
      </c>
      <c r="V21" s="18" t="s">
        <v>58</v>
      </c>
      <c r="W21" s="46"/>
      <c r="X21" s="28" t="s">
        <v>58</v>
      </c>
      <c r="Y21" s="28" t="s">
        <v>58</v>
      </c>
      <c r="Z21" s="28" t="s">
        <v>58</v>
      </c>
      <c r="AA21" s="28" t="s">
        <v>58</v>
      </c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50" t="s">
        <v>322</v>
      </c>
      <c r="AP21" s="16" t="s">
        <v>58</v>
      </c>
    </row>
    <row r="22" spans="1:42" x14ac:dyDescent="0.25">
      <c r="A22" s="21" t="s">
        <v>2</v>
      </c>
      <c r="B22" s="21" t="s">
        <v>10</v>
      </c>
      <c r="C22" s="21" t="s">
        <v>63</v>
      </c>
      <c r="D22" s="21" t="s">
        <v>184</v>
      </c>
      <c r="E22" s="21" t="s">
        <v>184</v>
      </c>
      <c r="F22" s="11" t="s">
        <v>70</v>
      </c>
      <c r="G22" s="11" t="s">
        <v>185</v>
      </c>
      <c r="H22" s="11" t="s">
        <v>43</v>
      </c>
      <c r="I22" s="12" t="s">
        <v>72</v>
      </c>
      <c r="J22" s="12" t="s">
        <v>186</v>
      </c>
      <c r="K22" s="25">
        <v>44075</v>
      </c>
      <c r="L22" s="25">
        <v>44607</v>
      </c>
      <c r="M22" s="13"/>
      <c r="N22" s="26"/>
      <c r="O22" s="14" t="s">
        <v>57</v>
      </c>
      <c r="P22" s="18" t="s">
        <v>58</v>
      </c>
      <c r="Q22" s="18" t="s">
        <v>58</v>
      </c>
      <c r="R22" s="18" t="s">
        <v>58</v>
      </c>
      <c r="S22" s="15" t="s">
        <v>58</v>
      </c>
      <c r="T22" s="18" t="s">
        <v>58</v>
      </c>
      <c r="U22" s="18" t="s">
        <v>58</v>
      </c>
      <c r="V22" s="18" t="s">
        <v>58</v>
      </c>
      <c r="W22" s="46"/>
      <c r="X22" s="28" t="s">
        <v>58</v>
      </c>
      <c r="Y22" s="28" t="s">
        <v>58</v>
      </c>
      <c r="Z22" s="28" t="s">
        <v>58</v>
      </c>
      <c r="AA22" s="28" t="s">
        <v>58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50"/>
      <c r="AP22" s="16" t="s">
        <v>58</v>
      </c>
    </row>
    <row r="23" spans="1:42" ht="30" x14ac:dyDescent="0.25">
      <c r="A23" s="21" t="s">
        <v>2</v>
      </c>
      <c r="B23" s="21" t="s">
        <v>10</v>
      </c>
      <c r="C23" s="21" t="s">
        <v>63</v>
      </c>
      <c r="D23" s="21" t="s">
        <v>187</v>
      </c>
      <c r="E23" s="49" t="s">
        <v>187</v>
      </c>
      <c r="F23" s="11" t="s">
        <v>70</v>
      </c>
      <c r="G23" s="11" t="s">
        <v>164</v>
      </c>
      <c r="H23" s="11" t="s">
        <v>43</v>
      </c>
      <c r="I23" s="12" t="s">
        <v>72</v>
      </c>
      <c r="J23" s="12" t="s">
        <v>335</v>
      </c>
      <c r="K23" s="25"/>
      <c r="L23" s="25" t="s">
        <v>46</v>
      </c>
      <c r="M23" s="13"/>
      <c r="N23" s="26" t="s">
        <v>188</v>
      </c>
      <c r="O23" s="14" t="e">
        <v>#N/A</v>
      </c>
      <c r="P23" s="18" t="s">
        <v>46</v>
      </c>
      <c r="Q23" s="18" t="s">
        <v>58</v>
      </c>
      <c r="R23" s="18" t="s">
        <v>46</v>
      </c>
      <c r="S23" s="15">
        <v>0</v>
      </c>
      <c r="T23" s="18" t="s">
        <v>58</v>
      </c>
      <c r="U23" s="18" t="s">
        <v>58</v>
      </c>
      <c r="V23" s="18" t="s">
        <v>58</v>
      </c>
      <c r="W23" s="46"/>
      <c r="X23" s="28" t="s">
        <v>58</v>
      </c>
      <c r="Y23" s="28" t="s">
        <v>58</v>
      </c>
      <c r="Z23" s="28" t="s">
        <v>58</v>
      </c>
      <c r="AA23" s="28" t="s">
        <v>58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50" t="s">
        <v>46</v>
      </c>
      <c r="AP23" s="33" t="s">
        <v>166</v>
      </c>
    </row>
    <row r="24" spans="1:42" ht="29.45" customHeight="1" x14ac:dyDescent="0.25">
      <c r="A24" s="21" t="s">
        <v>2</v>
      </c>
      <c r="B24" s="21" t="s">
        <v>10</v>
      </c>
      <c r="C24" s="21" t="s">
        <v>63</v>
      </c>
      <c r="D24" s="21" t="s">
        <v>189</v>
      </c>
      <c r="E24" s="49" t="s">
        <v>189</v>
      </c>
      <c r="F24" s="11" t="s">
        <v>70</v>
      </c>
      <c r="G24" s="11" t="s">
        <v>164</v>
      </c>
      <c r="H24" s="11" t="s">
        <v>43</v>
      </c>
      <c r="I24" s="12" t="s">
        <v>72</v>
      </c>
      <c r="J24" s="12" t="s">
        <v>335</v>
      </c>
      <c r="K24" s="25"/>
      <c r="L24" s="25">
        <v>44465</v>
      </c>
      <c r="M24" s="13"/>
      <c r="N24" s="26" t="s">
        <v>188</v>
      </c>
      <c r="O24" s="14" t="e">
        <v>#N/A</v>
      </c>
      <c r="P24" s="18" t="s">
        <v>46</v>
      </c>
      <c r="Q24" s="18" t="s">
        <v>58</v>
      </c>
      <c r="R24" s="18" t="s">
        <v>46</v>
      </c>
      <c r="S24" s="15">
        <v>0</v>
      </c>
      <c r="T24" s="18" t="s">
        <v>58</v>
      </c>
      <c r="U24" s="18" t="s">
        <v>58</v>
      </c>
      <c r="V24" s="18" t="s">
        <v>58</v>
      </c>
      <c r="W24" s="46"/>
      <c r="X24" s="28" t="s">
        <v>58</v>
      </c>
      <c r="Y24" s="28" t="s">
        <v>58</v>
      </c>
      <c r="Z24" s="28" t="s">
        <v>58</v>
      </c>
      <c r="AA24" s="28" t="s">
        <v>58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50" t="s">
        <v>46</v>
      </c>
      <c r="AP24" s="33" t="s">
        <v>166</v>
      </c>
    </row>
    <row r="25" spans="1:42" x14ac:dyDescent="0.25">
      <c r="A25" s="21" t="s">
        <v>2</v>
      </c>
      <c r="B25" s="21" t="s">
        <v>10</v>
      </c>
      <c r="C25" s="21" t="s">
        <v>52</v>
      </c>
      <c r="D25" s="21" t="s">
        <v>190</v>
      </c>
      <c r="E25" s="21" t="s">
        <v>190</v>
      </c>
      <c r="F25" s="11" t="s">
        <v>42</v>
      </c>
      <c r="G25" s="11" t="s">
        <v>96</v>
      </c>
      <c r="H25" s="11" t="s">
        <v>43</v>
      </c>
      <c r="I25" s="12" t="s">
        <v>56</v>
      </c>
      <c r="J25" s="12" t="s">
        <v>116</v>
      </c>
      <c r="K25" s="25">
        <v>43952</v>
      </c>
      <c r="L25" s="25">
        <v>44166</v>
      </c>
      <c r="M25" s="13">
        <v>44459</v>
      </c>
      <c r="N25" s="26" t="s">
        <v>191</v>
      </c>
      <c r="O25" s="14" t="s">
        <v>57</v>
      </c>
      <c r="P25" s="18" t="s">
        <v>58</v>
      </c>
      <c r="Q25" s="18">
        <v>44658</v>
      </c>
      <c r="R25" s="18">
        <v>44658</v>
      </c>
      <c r="S25" s="15">
        <v>1</v>
      </c>
      <c r="T25" s="18">
        <v>44765</v>
      </c>
      <c r="U25" s="18" t="s">
        <v>58</v>
      </c>
      <c r="V25" s="18" t="s">
        <v>58</v>
      </c>
      <c r="W25" s="46"/>
      <c r="X25" s="28" t="s">
        <v>58</v>
      </c>
      <c r="Y25" s="28" t="s">
        <v>58</v>
      </c>
      <c r="Z25" s="28" t="s">
        <v>58</v>
      </c>
      <c r="AA25" s="28" t="s">
        <v>58</v>
      </c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50" t="s">
        <v>323</v>
      </c>
      <c r="AP25" s="16" t="s">
        <v>58</v>
      </c>
    </row>
    <row r="26" spans="1:42" x14ac:dyDescent="0.25">
      <c r="A26" s="21" t="s">
        <v>2</v>
      </c>
      <c r="B26" s="21" t="s">
        <v>10</v>
      </c>
      <c r="C26" s="21" t="s">
        <v>52</v>
      </c>
      <c r="D26" s="21" t="s">
        <v>192</v>
      </c>
      <c r="E26" s="21" t="s">
        <v>192</v>
      </c>
      <c r="F26" s="11" t="s">
        <v>42</v>
      </c>
      <c r="G26" s="11" t="s">
        <v>96</v>
      </c>
      <c r="H26" s="11" t="s">
        <v>43</v>
      </c>
      <c r="I26" s="12" t="s">
        <v>56</v>
      </c>
      <c r="J26" s="12"/>
      <c r="K26" s="25"/>
      <c r="L26" s="25">
        <v>44075</v>
      </c>
      <c r="M26" s="13"/>
      <c r="N26" s="26"/>
      <c r="O26" s="14"/>
      <c r="P26" s="18" t="s">
        <v>58</v>
      </c>
      <c r="Q26" s="18" t="s">
        <v>58</v>
      </c>
      <c r="R26" s="18" t="s">
        <v>58</v>
      </c>
      <c r="S26" s="15" t="s">
        <v>58</v>
      </c>
      <c r="T26" s="18" t="s">
        <v>58</v>
      </c>
      <c r="U26" s="18" t="s">
        <v>58</v>
      </c>
      <c r="V26" s="18" t="s">
        <v>58</v>
      </c>
      <c r="W26" s="46"/>
      <c r="X26" s="28" t="s">
        <v>58</v>
      </c>
      <c r="Y26" s="28" t="s">
        <v>58</v>
      </c>
      <c r="Z26" s="28" t="s">
        <v>58</v>
      </c>
      <c r="AA26" s="28" t="s">
        <v>58</v>
      </c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50"/>
      <c r="AP26" s="16" t="s">
        <v>58</v>
      </c>
    </row>
    <row r="27" spans="1:42" x14ac:dyDescent="0.25">
      <c r="A27" s="21" t="s">
        <v>2</v>
      </c>
      <c r="B27" s="21" t="s">
        <v>10</v>
      </c>
      <c r="C27" s="21" t="s">
        <v>52</v>
      </c>
      <c r="D27" s="21" t="s">
        <v>149</v>
      </c>
      <c r="E27" s="21" t="s">
        <v>149</v>
      </c>
      <c r="F27" s="11" t="s">
        <v>42</v>
      </c>
      <c r="G27" s="11" t="s">
        <v>96</v>
      </c>
      <c r="H27" s="11" t="s">
        <v>43</v>
      </c>
      <c r="I27" s="12" t="s">
        <v>56</v>
      </c>
      <c r="J27" s="12" t="s">
        <v>150</v>
      </c>
      <c r="K27" s="25">
        <v>43983</v>
      </c>
      <c r="L27" s="25">
        <v>44071</v>
      </c>
      <c r="M27" s="13">
        <v>44419</v>
      </c>
      <c r="N27" s="26" t="s">
        <v>151</v>
      </c>
      <c r="O27" s="14" t="s">
        <v>57</v>
      </c>
      <c r="P27" s="18" t="s">
        <v>58</v>
      </c>
      <c r="Q27" s="18">
        <v>44461</v>
      </c>
      <c r="R27" s="18">
        <v>44461</v>
      </c>
      <c r="S27" s="15">
        <v>1</v>
      </c>
      <c r="T27" s="18">
        <v>44592</v>
      </c>
      <c r="U27" s="18">
        <v>44639</v>
      </c>
      <c r="V27" s="18" t="s">
        <v>58</v>
      </c>
      <c r="W27" s="46"/>
      <c r="X27" s="28" t="s">
        <v>58</v>
      </c>
      <c r="Y27" s="28" t="s">
        <v>58</v>
      </c>
      <c r="Z27" s="28" t="s">
        <v>58</v>
      </c>
      <c r="AA27" s="28" t="s">
        <v>58</v>
      </c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50" t="s">
        <v>322</v>
      </c>
      <c r="AP27" s="16" t="s">
        <v>58</v>
      </c>
    </row>
    <row r="28" spans="1:42" x14ac:dyDescent="0.25">
      <c r="A28" s="21" t="s">
        <v>2</v>
      </c>
      <c r="B28" s="21" t="s">
        <v>10</v>
      </c>
      <c r="C28" s="21" t="s">
        <v>52</v>
      </c>
      <c r="D28" s="21" t="s">
        <v>142</v>
      </c>
      <c r="E28" s="21" t="s">
        <v>142</v>
      </c>
      <c r="F28" s="11" t="s">
        <v>42</v>
      </c>
      <c r="G28" s="11" t="s">
        <v>96</v>
      </c>
      <c r="H28" s="11" t="s">
        <v>43</v>
      </c>
      <c r="I28" s="12" t="s">
        <v>56</v>
      </c>
      <c r="J28" s="12" t="s">
        <v>116</v>
      </c>
      <c r="K28" s="25">
        <v>43983</v>
      </c>
      <c r="L28" s="25">
        <v>44069</v>
      </c>
      <c r="M28" s="13">
        <v>44249</v>
      </c>
      <c r="N28" s="26" t="s">
        <v>143</v>
      </c>
      <c r="O28" s="14" t="s">
        <v>57</v>
      </c>
      <c r="P28" s="18" t="s">
        <v>58</v>
      </c>
      <c r="Q28" s="18">
        <v>44386</v>
      </c>
      <c r="R28" s="18">
        <v>44386</v>
      </c>
      <c r="S28" s="15">
        <v>1</v>
      </c>
      <c r="T28" s="18">
        <v>44484</v>
      </c>
      <c r="U28" s="18">
        <v>44494</v>
      </c>
      <c r="V28" s="18" t="s">
        <v>58</v>
      </c>
      <c r="W28" s="46"/>
      <c r="X28" s="28" t="s">
        <v>58</v>
      </c>
      <c r="Y28" s="28" t="s">
        <v>58</v>
      </c>
      <c r="Z28" s="28" t="s">
        <v>58</v>
      </c>
      <c r="AA28" s="28" t="s">
        <v>58</v>
      </c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50" t="s">
        <v>322</v>
      </c>
      <c r="AP28" s="16" t="s">
        <v>58</v>
      </c>
    </row>
    <row r="29" spans="1:42" x14ac:dyDescent="0.25">
      <c r="A29" s="21" t="s">
        <v>2</v>
      </c>
      <c r="B29" s="21" t="s">
        <v>10</v>
      </c>
      <c r="C29" s="21" t="s">
        <v>40</v>
      </c>
      <c r="D29" s="21" t="s">
        <v>193</v>
      </c>
      <c r="E29" s="49" t="s">
        <v>193</v>
      </c>
      <c r="F29" s="11" t="s">
        <v>70</v>
      </c>
      <c r="G29" s="11" t="s">
        <v>194</v>
      </c>
      <c r="H29" s="11" t="s">
        <v>43</v>
      </c>
      <c r="I29" s="12" t="s">
        <v>56</v>
      </c>
      <c r="J29" s="12" t="s">
        <v>116</v>
      </c>
      <c r="K29" s="25">
        <v>43983</v>
      </c>
      <c r="L29" s="25">
        <v>44043</v>
      </c>
      <c r="M29" s="13">
        <v>44127</v>
      </c>
      <c r="N29" s="26">
        <v>44531</v>
      </c>
      <c r="O29" s="14" t="s">
        <v>57</v>
      </c>
      <c r="P29" s="18" t="s">
        <v>46</v>
      </c>
      <c r="Q29" s="18" t="s">
        <v>58</v>
      </c>
      <c r="R29" s="18" t="s">
        <v>46</v>
      </c>
      <c r="S29" s="15">
        <v>0</v>
      </c>
      <c r="T29" s="18" t="s">
        <v>58</v>
      </c>
      <c r="U29" s="18" t="s">
        <v>58</v>
      </c>
      <c r="V29" s="18" t="s">
        <v>58</v>
      </c>
      <c r="W29" s="46"/>
      <c r="X29" s="28" t="s">
        <v>58</v>
      </c>
      <c r="Y29" s="28" t="s">
        <v>58</v>
      </c>
      <c r="Z29" s="28" t="s">
        <v>58</v>
      </c>
      <c r="AA29" s="28" t="s">
        <v>58</v>
      </c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50" t="s">
        <v>46</v>
      </c>
      <c r="AP29" s="16" t="s">
        <v>58</v>
      </c>
    </row>
    <row r="30" spans="1:42" x14ac:dyDescent="0.25">
      <c r="A30" s="21" t="s">
        <v>2</v>
      </c>
      <c r="B30" s="21" t="s">
        <v>10</v>
      </c>
      <c r="C30" s="21" t="s">
        <v>40</v>
      </c>
      <c r="D30" s="21" t="s">
        <v>195</v>
      </c>
      <c r="E30" s="21" t="s">
        <v>195</v>
      </c>
      <c r="F30" s="11" t="s">
        <v>77</v>
      </c>
      <c r="G30" s="11" t="s">
        <v>196</v>
      </c>
      <c r="H30" s="11" t="s">
        <v>43</v>
      </c>
      <c r="I30" s="12" t="s">
        <v>72</v>
      </c>
      <c r="J30" s="12" t="s">
        <v>197</v>
      </c>
      <c r="K30" s="25"/>
      <c r="L30" s="25">
        <v>44579</v>
      </c>
      <c r="M30" s="13"/>
      <c r="N30" s="26"/>
      <c r="O30" s="14" t="e">
        <v>#N/A</v>
      </c>
      <c r="P30" s="18" t="s">
        <v>58</v>
      </c>
      <c r="Q30" s="18">
        <v>44631</v>
      </c>
      <c r="R30" s="18">
        <v>44631</v>
      </c>
      <c r="S30" s="45">
        <v>0.95</v>
      </c>
      <c r="T30" s="18" t="s">
        <v>58</v>
      </c>
      <c r="U30" s="18" t="s">
        <v>58</v>
      </c>
      <c r="V30" s="18" t="s">
        <v>58</v>
      </c>
      <c r="W30" s="46"/>
      <c r="X30" s="28" t="s">
        <v>58</v>
      </c>
      <c r="Y30" s="28" t="s">
        <v>58</v>
      </c>
      <c r="Z30" s="28" t="s">
        <v>58</v>
      </c>
      <c r="AA30" s="28" t="s">
        <v>58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50" t="s">
        <v>46</v>
      </c>
      <c r="AP30" s="16" t="s">
        <v>58</v>
      </c>
    </row>
    <row r="31" spans="1:42" x14ac:dyDescent="0.25">
      <c r="A31" s="21" t="s">
        <v>2</v>
      </c>
      <c r="B31" s="21" t="s">
        <v>10</v>
      </c>
      <c r="C31" s="21" t="s">
        <v>40</v>
      </c>
      <c r="D31" s="21" t="s">
        <v>195</v>
      </c>
      <c r="E31" s="21" t="s">
        <v>195</v>
      </c>
      <c r="F31" s="11" t="s">
        <v>77</v>
      </c>
      <c r="G31" s="11" t="s">
        <v>198</v>
      </c>
      <c r="H31" s="11" t="s">
        <v>43</v>
      </c>
      <c r="I31" s="12" t="s">
        <v>72</v>
      </c>
      <c r="J31" s="12" t="s">
        <v>197</v>
      </c>
      <c r="K31" s="25"/>
      <c r="L31" s="25">
        <v>44540</v>
      </c>
      <c r="M31" s="13"/>
      <c r="N31" s="26"/>
      <c r="O31" s="14"/>
      <c r="P31" s="18" t="s">
        <v>58</v>
      </c>
      <c r="Q31" s="18" t="s">
        <v>58</v>
      </c>
      <c r="R31" s="18" t="s">
        <v>58</v>
      </c>
      <c r="S31" s="15" t="s">
        <v>58</v>
      </c>
      <c r="T31" s="18" t="s">
        <v>58</v>
      </c>
      <c r="U31" s="18" t="s">
        <v>58</v>
      </c>
      <c r="V31" s="18" t="s">
        <v>58</v>
      </c>
      <c r="W31" s="46"/>
      <c r="X31" s="28" t="s">
        <v>58</v>
      </c>
      <c r="Y31" s="28" t="s">
        <v>58</v>
      </c>
      <c r="Z31" s="28" t="s">
        <v>58</v>
      </c>
      <c r="AA31" s="28" t="s">
        <v>58</v>
      </c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50"/>
      <c r="AP31" s="16" t="s">
        <v>58</v>
      </c>
    </row>
    <row r="32" spans="1:42" x14ac:dyDescent="0.25">
      <c r="A32" s="21" t="s">
        <v>2</v>
      </c>
      <c r="B32" s="21" t="s">
        <v>10</v>
      </c>
      <c r="C32" s="21" t="s">
        <v>40</v>
      </c>
      <c r="D32" s="21" t="s">
        <v>199</v>
      </c>
      <c r="E32" s="21" t="s">
        <v>200</v>
      </c>
      <c r="F32" s="11" t="s">
        <v>42</v>
      </c>
      <c r="G32" s="11" t="s">
        <v>96</v>
      </c>
      <c r="H32" s="11" t="s">
        <v>43</v>
      </c>
      <c r="I32" s="12" t="s">
        <v>56</v>
      </c>
      <c r="J32" s="12"/>
      <c r="K32" s="25">
        <v>44075</v>
      </c>
      <c r="L32" s="25"/>
      <c r="M32" s="13"/>
      <c r="N32" s="26"/>
      <c r="O32" s="14"/>
      <c r="P32" s="18" t="s">
        <v>58</v>
      </c>
      <c r="Q32" s="18" t="s">
        <v>58</v>
      </c>
      <c r="R32" s="18" t="s">
        <v>58</v>
      </c>
      <c r="S32" s="15" t="s">
        <v>58</v>
      </c>
      <c r="T32" s="18" t="s">
        <v>58</v>
      </c>
      <c r="U32" s="18" t="s">
        <v>58</v>
      </c>
      <c r="V32" s="18" t="s">
        <v>58</v>
      </c>
      <c r="W32" s="46"/>
      <c r="X32" s="28" t="s">
        <v>58</v>
      </c>
      <c r="Y32" s="28" t="s">
        <v>58</v>
      </c>
      <c r="Z32" s="28" t="s">
        <v>58</v>
      </c>
      <c r="AA32" s="28" t="s">
        <v>58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50"/>
      <c r="AP32" s="16" t="s">
        <v>58</v>
      </c>
    </row>
    <row r="33" spans="1:42" x14ac:dyDescent="0.25">
      <c r="A33" s="21" t="s">
        <v>2</v>
      </c>
      <c r="B33" s="21" t="s">
        <v>10</v>
      </c>
      <c r="C33" s="21" t="s">
        <v>40</v>
      </c>
      <c r="D33" s="21" t="s">
        <v>201</v>
      </c>
      <c r="E33" s="21" t="s">
        <v>201</v>
      </c>
      <c r="F33" s="11" t="s">
        <v>79</v>
      </c>
      <c r="G33" s="11" t="s">
        <v>202</v>
      </c>
      <c r="H33" s="11" t="s">
        <v>55</v>
      </c>
      <c r="I33" s="12" t="s">
        <v>72</v>
      </c>
      <c r="J33" s="12"/>
      <c r="K33" s="25">
        <v>44013</v>
      </c>
      <c r="L33" s="25" t="s">
        <v>46</v>
      </c>
      <c r="M33" s="13"/>
      <c r="N33" s="26"/>
      <c r="O33" s="14"/>
      <c r="P33" s="18" t="s">
        <v>58</v>
      </c>
      <c r="Q33" s="18" t="s">
        <v>58</v>
      </c>
      <c r="R33" s="18" t="s">
        <v>58</v>
      </c>
      <c r="S33" s="15" t="s">
        <v>58</v>
      </c>
      <c r="T33" s="18" t="s">
        <v>58</v>
      </c>
      <c r="U33" s="18" t="s">
        <v>58</v>
      </c>
      <c r="V33" s="18" t="s">
        <v>58</v>
      </c>
      <c r="W33" s="46"/>
      <c r="X33" s="28" t="s">
        <v>58</v>
      </c>
      <c r="Y33" s="28" t="s">
        <v>58</v>
      </c>
      <c r="Z33" s="28" t="s">
        <v>58</v>
      </c>
      <c r="AA33" s="28" t="s">
        <v>58</v>
      </c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50"/>
      <c r="AP33" s="16" t="s">
        <v>58</v>
      </c>
    </row>
    <row r="34" spans="1:42" x14ac:dyDescent="0.25">
      <c r="A34" s="21" t="s">
        <v>2</v>
      </c>
      <c r="B34" s="21" t="s">
        <v>10</v>
      </c>
      <c r="C34" s="21" t="s">
        <v>40</v>
      </c>
      <c r="D34" s="21" t="s">
        <v>203</v>
      </c>
      <c r="E34" s="49" t="s">
        <v>203</v>
      </c>
      <c r="F34" s="11" t="s">
        <v>70</v>
      </c>
      <c r="G34" s="11" t="s">
        <v>194</v>
      </c>
      <c r="H34" s="11" t="s">
        <v>43</v>
      </c>
      <c r="I34" s="12" t="s">
        <v>72</v>
      </c>
      <c r="J34" s="12" t="s">
        <v>116</v>
      </c>
      <c r="K34" s="25"/>
      <c r="L34" s="25" t="s">
        <v>46</v>
      </c>
      <c r="M34" s="13"/>
      <c r="N34" s="26">
        <v>44531</v>
      </c>
      <c r="O34" s="14" t="s">
        <v>57</v>
      </c>
      <c r="P34" s="18" t="s">
        <v>46</v>
      </c>
      <c r="Q34" s="18" t="s">
        <v>58</v>
      </c>
      <c r="R34" s="18" t="s">
        <v>46</v>
      </c>
      <c r="S34" s="15">
        <v>0</v>
      </c>
      <c r="T34" s="18" t="s">
        <v>58</v>
      </c>
      <c r="U34" s="18" t="s">
        <v>58</v>
      </c>
      <c r="V34" s="18" t="s">
        <v>58</v>
      </c>
      <c r="W34" s="46"/>
      <c r="X34" s="28" t="s">
        <v>58</v>
      </c>
      <c r="Y34" s="28" t="s">
        <v>58</v>
      </c>
      <c r="Z34" s="28" t="s">
        <v>58</v>
      </c>
      <c r="AA34" s="28" t="s">
        <v>58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50" t="s">
        <v>46</v>
      </c>
      <c r="AP34" s="33"/>
    </row>
    <row r="35" spans="1:42" x14ac:dyDescent="0.25">
      <c r="A35" s="21" t="s">
        <v>2</v>
      </c>
      <c r="B35" s="21" t="s">
        <v>10</v>
      </c>
      <c r="C35" s="21" t="s">
        <v>40</v>
      </c>
      <c r="D35" s="21" t="s">
        <v>204</v>
      </c>
      <c r="E35" s="21" t="s">
        <v>204</v>
      </c>
      <c r="F35" s="11" t="s">
        <v>42</v>
      </c>
      <c r="G35" s="11" t="s">
        <v>96</v>
      </c>
      <c r="H35" s="11" t="s">
        <v>43</v>
      </c>
      <c r="I35" s="12" t="s">
        <v>56</v>
      </c>
      <c r="J35" s="12"/>
      <c r="K35" s="25">
        <v>44075</v>
      </c>
      <c r="L35" s="25">
        <v>44105</v>
      </c>
      <c r="M35" s="13"/>
      <c r="N35" s="26"/>
      <c r="O35" s="14"/>
      <c r="P35" s="18" t="s">
        <v>58</v>
      </c>
      <c r="Q35" s="18" t="s">
        <v>58</v>
      </c>
      <c r="R35" s="18" t="s">
        <v>58</v>
      </c>
      <c r="S35" s="15" t="s">
        <v>58</v>
      </c>
      <c r="T35" s="18" t="s">
        <v>58</v>
      </c>
      <c r="U35" s="18" t="s">
        <v>58</v>
      </c>
      <c r="V35" s="18" t="s">
        <v>58</v>
      </c>
      <c r="W35" s="46"/>
      <c r="X35" s="28" t="s">
        <v>58</v>
      </c>
      <c r="Y35" s="28" t="s">
        <v>58</v>
      </c>
      <c r="Z35" s="28" t="s">
        <v>58</v>
      </c>
      <c r="AA35" s="28" t="s">
        <v>58</v>
      </c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50"/>
      <c r="AP35" s="16" t="s">
        <v>58</v>
      </c>
    </row>
    <row r="36" spans="1:42" ht="30" x14ac:dyDescent="0.25">
      <c r="A36" s="21" t="s">
        <v>2</v>
      </c>
      <c r="B36" s="21" t="s">
        <v>10</v>
      </c>
      <c r="C36" s="21" t="s">
        <v>40</v>
      </c>
      <c r="D36" s="21" t="s">
        <v>205</v>
      </c>
      <c r="E36" s="21" t="s">
        <v>205</v>
      </c>
      <c r="F36" s="11" t="s">
        <v>79</v>
      </c>
      <c r="G36" s="11" t="s">
        <v>206</v>
      </c>
      <c r="H36" s="11" t="s">
        <v>43</v>
      </c>
      <c r="I36" s="12" t="s">
        <v>56</v>
      </c>
      <c r="J36" s="12"/>
      <c r="K36" s="25">
        <v>44100</v>
      </c>
      <c r="L36" s="25">
        <v>44105</v>
      </c>
      <c r="M36" s="13"/>
      <c r="N36" s="26"/>
      <c r="O36" s="14"/>
      <c r="P36" s="18" t="s">
        <v>58</v>
      </c>
      <c r="Q36" s="18" t="s">
        <v>58</v>
      </c>
      <c r="R36" s="18" t="s">
        <v>58</v>
      </c>
      <c r="S36" s="15" t="s">
        <v>58</v>
      </c>
      <c r="T36" s="18" t="s">
        <v>58</v>
      </c>
      <c r="U36" s="18" t="s">
        <v>58</v>
      </c>
      <c r="V36" s="18" t="s">
        <v>58</v>
      </c>
      <c r="W36" s="46"/>
      <c r="X36" s="28" t="s">
        <v>58</v>
      </c>
      <c r="Y36" s="28" t="s">
        <v>58</v>
      </c>
      <c r="Z36" s="28" t="s">
        <v>58</v>
      </c>
      <c r="AA36" s="28" t="s">
        <v>58</v>
      </c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50"/>
      <c r="AP36" s="33" t="s">
        <v>166</v>
      </c>
    </row>
    <row r="37" spans="1:42" x14ac:dyDescent="0.25">
      <c r="A37" s="22" t="s">
        <v>2</v>
      </c>
      <c r="B37" s="22" t="s">
        <v>11</v>
      </c>
      <c r="C37" s="22" t="s">
        <v>73</v>
      </c>
      <c r="D37" s="22" t="s">
        <v>207</v>
      </c>
      <c r="E37" s="22" t="s">
        <v>207</v>
      </c>
      <c r="F37" s="11" t="s">
        <v>42</v>
      </c>
      <c r="G37" s="11" t="s">
        <v>96</v>
      </c>
      <c r="H37" s="11" t="s">
        <v>43</v>
      </c>
      <c r="I37" s="12" t="s">
        <v>56</v>
      </c>
      <c r="J37" s="12"/>
      <c r="K37" s="25">
        <v>43647</v>
      </c>
      <c r="L37" s="25"/>
      <c r="M37" s="13"/>
      <c r="N37" s="26"/>
      <c r="O37" s="14"/>
      <c r="P37" s="18" t="s">
        <v>58</v>
      </c>
      <c r="Q37" s="18" t="s">
        <v>58</v>
      </c>
      <c r="R37" s="18" t="s">
        <v>58</v>
      </c>
      <c r="S37" s="15" t="s">
        <v>58</v>
      </c>
      <c r="T37" s="18" t="s">
        <v>58</v>
      </c>
      <c r="U37" s="18" t="s">
        <v>58</v>
      </c>
      <c r="V37" s="18" t="s">
        <v>58</v>
      </c>
      <c r="W37" s="46"/>
      <c r="X37" s="28" t="s">
        <v>58</v>
      </c>
      <c r="Y37" s="28" t="s">
        <v>58</v>
      </c>
      <c r="Z37" s="28" t="s">
        <v>58</v>
      </c>
      <c r="AA37" s="28" t="s">
        <v>58</v>
      </c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50"/>
      <c r="AP37" s="16" t="s">
        <v>58</v>
      </c>
    </row>
    <row r="38" spans="1:42" x14ac:dyDescent="0.25">
      <c r="A38" s="22" t="s">
        <v>2</v>
      </c>
      <c r="B38" s="22" t="s">
        <v>11</v>
      </c>
      <c r="C38" s="22" t="s">
        <v>73</v>
      </c>
      <c r="D38" s="22" t="s">
        <v>208</v>
      </c>
      <c r="E38" s="22" t="s">
        <v>208</v>
      </c>
      <c r="F38" s="11" t="s">
        <v>42</v>
      </c>
      <c r="G38" s="11" t="s">
        <v>96</v>
      </c>
      <c r="H38" s="11" t="s">
        <v>43</v>
      </c>
      <c r="I38" s="12" t="s">
        <v>56</v>
      </c>
      <c r="J38" s="12"/>
      <c r="K38" s="25"/>
      <c r="L38" s="25">
        <v>44166</v>
      </c>
      <c r="M38" s="13"/>
      <c r="N38" s="26"/>
      <c r="O38" s="14"/>
      <c r="P38" s="18" t="s">
        <v>58</v>
      </c>
      <c r="Q38" s="18" t="s">
        <v>58</v>
      </c>
      <c r="R38" s="18" t="s">
        <v>58</v>
      </c>
      <c r="S38" s="15" t="s">
        <v>58</v>
      </c>
      <c r="T38" s="18" t="s">
        <v>58</v>
      </c>
      <c r="U38" s="18" t="s">
        <v>58</v>
      </c>
      <c r="V38" s="18" t="s">
        <v>58</v>
      </c>
      <c r="W38" s="46"/>
      <c r="X38" s="28" t="s">
        <v>58</v>
      </c>
      <c r="Y38" s="28" t="s">
        <v>58</v>
      </c>
      <c r="Z38" s="28" t="s">
        <v>58</v>
      </c>
      <c r="AA38" s="28" t="s">
        <v>58</v>
      </c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50"/>
      <c r="AP38" s="16" t="s">
        <v>58</v>
      </c>
    </row>
    <row r="39" spans="1:42" x14ac:dyDescent="0.25">
      <c r="A39" s="22" t="s">
        <v>2</v>
      </c>
      <c r="B39" s="22" t="s">
        <v>11</v>
      </c>
      <c r="C39" s="22" t="s">
        <v>73</v>
      </c>
      <c r="D39" s="23" t="s">
        <v>311</v>
      </c>
      <c r="E39" s="22" t="s">
        <v>311</v>
      </c>
      <c r="F39" s="11" t="s">
        <v>42</v>
      </c>
      <c r="G39" s="11" t="s">
        <v>96</v>
      </c>
      <c r="H39" s="11" t="s">
        <v>43</v>
      </c>
      <c r="I39" s="12" t="s">
        <v>56</v>
      </c>
      <c r="J39" s="12" t="s">
        <v>116</v>
      </c>
      <c r="K39" s="25">
        <v>43617</v>
      </c>
      <c r="L39" s="25">
        <v>43586</v>
      </c>
      <c r="M39" s="13" t="s">
        <v>98</v>
      </c>
      <c r="N39" s="26"/>
      <c r="O39" s="14" t="s">
        <v>57</v>
      </c>
      <c r="P39" s="18" t="s">
        <v>58</v>
      </c>
      <c r="Q39" s="18" t="s">
        <v>58</v>
      </c>
      <c r="R39" s="18" t="s">
        <v>58</v>
      </c>
      <c r="S39" s="15">
        <v>1</v>
      </c>
      <c r="T39" s="18">
        <v>43893</v>
      </c>
      <c r="U39" s="18">
        <v>43924</v>
      </c>
      <c r="V39" s="18"/>
      <c r="W39" s="46"/>
      <c r="X39" s="28" t="s">
        <v>58</v>
      </c>
      <c r="Y39" s="28" t="s">
        <v>58</v>
      </c>
      <c r="Z39" s="28">
        <v>44042</v>
      </c>
      <c r="AA39" s="28" t="s">
        <v>58</v>
      </c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50" t="s">
        <v>322</v>
      </c>
      <c r="AP39" s="16" t="s">
        <v>58</v>
      </c>
    </row>
    <row r="40" spans="1:42" ht="30" x14ac:dyDescent="0.25">
      <c r="A40" s="22" t="s">
        <v>2</v>
      </c>
      <c r="B40" s="22" t="s">
        <v>11</v>
      </c>
      <c r="C40" s="22" t="s">
        <v>73</v>
      </c>
      <c r="D40" s="23" t="s">
        <v>114</v>
      </c>
      <c r="E40" s="22" t="s">
        <v>114</v>
      </c>
      <c r="F40" s="11" t="s">
        <v>65</v>
      </c>
      <c r="G40" s="11" t="s">
        <v>164</v>
      </c>
      <c r="H40" s="11" t="s">
        <v>43</v>
      </c>
      <c r="I40" s="12" t="s">
        <v>72</v>
      </c>
      <c r="J40" s="12" t="s">
        <v>141</v>
      </c>
      <c r="K40" s="25"/>
      <c r="L40" s="25">
        <v>43497</v>
      </c>
      <c r="M40" s="13"/>
      <c r="N40" s="26"/>
      <c r="O40" s="14" t="e">
        <v>#N/A</v>
      </c>
      <c r="P40" s="18" t="s">
        <v>58</v>
      </c>
      <c r="Q40" s="18" t="s">
        <v>58</v>
      </c>
      <c r="R40" s="18" t="s">
        <v>58</v>
      </c>
      <c r="S40" s="15" t="s">
        <v>58</v>
      </c>
      <c r="T40" s="18" t="s">
        <v>58</v>
      </c>
      <c r="U40" s="18" t="s">
        <v>58</v>
      </c>
      <c r="V40" s="18" t="s">
        <v>58</v>
      </c>
      <c r="W40" s="46"/>
      <c r="X40" s="28" t="s">
        <v>58</v>
      </c>
      <c r="Y40" s="28" t="s">
        <v>58</v>
      </c>
      <c r="Z40" s="28" t="s">
        <v>58</v>
      </c>
      <c r="AA40" s="28" t="s">
        <v>58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50"/>
      <c r="AP40" s="33" t="s">
        <v>166</v>
      </c>
    </row>
    <row r="41" spans="1:42" x14ac:dyDescent="0.25">
      <c r="A41" s="22" t="s">
        <v>2</v>
      </c>
      <c r="B41" s="22" t="s">
        <v>11</v>
      </c>
      <c r="C41" s="22" t="s">
        <v>73</v>
      </c>
      <c r="D41" s="23" t="s">
        <v>114</v>
      </c>
      <c r="E41" s="22" t="s">
        <v>115</v>
      </c>
      <c r="F41" s="11" t="s">
        <v>42</v>
      </c>
      <c r="G41" s="11" t="s">
        <v>96</v>
      </c>
      <c r="H41" s="11" t="s">
        <v>43</v>
      </c>
      <c r="I41" s="12" t="s">
        <v>56</v>
      </c>
      <c r="J41" s="12" t="s">
        <v>116</v>
      </c>
      <c r="K41" s="25">
        <v>43160</v>
      </c>
      <c r="L41" s="25">
        <v>43221</v>
      </c>
      <c r="M41" s="13" t="s">
        <v>98</v>
      </c>
      <c r="N41" s="26"/>
      <c r="O41" s="14" t="s">
        <v>57</v>
      </c>
      <c r="P41" s="18" t="s">
        <v>58</v>
      </c>
      <c r="Q41" s="18" t="s">
        <v>58</v>
      </c>
      <c r="R41" s="18" t="s">
        <v>58</v>
      </c>
      <c r="S41" s="15">
        <v>1</v>
      </c>
      <c r="T41" s="18">
        <v>43571</v>
      </c>
      <c r="U41" s="18">
        <v>43731</v>
      </c>
      <c r="V41" s="18">
        <v>44102</v>
      </c>
      <c r="W41" s="46"/>
      <c r="X41" s="28" t="s">
        <v>58</v>
      </c>
      <c r="Y41" s="28" t="s">
        <v>58</v>
      </c>
      <c r="Z41" s="28">
        <v>44042</v>
      </c>
      <c r="AA41" s="28" t="s">
        <v>58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50" t="s">
        <v>325</v>
      </c>
      <c r="AP41" s="16" t="s">
        <v>58</v>
      </c>
    </row>
    <row r="42" spans="1:42" x14ac:dyDescent="0.25">
      <c r="A42" s="22" t="s">
        <v>2</v>
      </c>
      <c r="B42" s="22" t="s">
        <v>11</v>
      </c>
      <c r="C42" s="22" t="s">
        <v>73</v>
      </c>
      <c r="D42" s="22" t="s">
        <v>209</v>
      </c>
      <c r="E42" s="22" t="s">
        <v>209</v>
      </c>
      <c r="F42" s="11" t="s">
        <v>42</v>
      </c>
      <c r="G42" s="11" t="s">
        <v>96</v>
      </c>
      <c r="H42" s="11" t="s">
        <v>43</v>
      </c>
      <c r="I42" s="12" t="s">
        <v>56</v>
      </c>
      <c r="J42" s="12"/>
      <c r="K42" s="25">
        <v>43617</v>
      </c>
      <c r="L42" s="25">
        <v>44136</v>
      </c>
      <c r="M42" s="13"/>
      <c r="N42" s="26"/>
      <c r="O42" s="14"/>
      <c r="P42" s="18" t="s">
        <v>58</v>
      </c>
      <c r="Q42" s="18" t="s">
        <v>58</v>
      </c>
      <c r="R42" s="18" t="s">
        <v>58</v>
      </c>
      <c r="S42" s="15" t="s">
        <v>58</v>
      </c>
      <c r="T42" s="18" t="s">
        <v>58</v>
      </c>
      <c r="U42" s="18" t="s">
        <v>58</v>
      </c>
      <c r="V42" s="18" t="s">
        <v>58</v>
      </c>
      <c r="W42" s="46"/>
      <c r="X42" s="28" t="s">
        <v>58</v>
      </c>
      <c r="Y42" s="28" t="s">
        <v>58</v>
      </c>
      <c r="Z42" s="28" t="s">
        <v>58</v>
      </c>
      <c r="AA42" s="28" t="s">
        <v>58</v>
      </c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50"/>
      <c r="AP42" s="16" t="s">
        <v>58</v>
      </c>
    </row>
    <row r="43" spans="1:42" x14ac:dyDescent="0.25">
      <c r="A43" s="22" t="s">
        <v>2</v>
      </c>
      <c r="B43" s="22" t="s">
        <v>11</v>
      </c>
      <c r="C43" s="22" t="s">
        <v>53</v>
      </c>
      <c r="D43" s="22" t="s">
        <v>117</v>
      </c>
      <c r="E43" s="22" t="s">
        <v>118</v>
      </c>
      <c r="F43" s="11" t="s">
        <v>42</v>
      </c>
      <c r="G43" s="11" t="s">
        <v>96</v>
      </c>
      <c r="H43" s="11" t="s">
        <v>43</v>
      </c>
      <c r="I43" s="12" t="s">
        <v>44</v>
      </c>
      <c r="J43" s="12" t="s">
        <v>116</v>
      </c>
      <c r="K43" s="25">
        <v>43405</v>
      </c>
      <c r="L43" s="25">
        <v>43282</v>
      </c>
      <c r="M43" s="13" t="s">
        <v>98</v>
      </c>
      <c r="N43" s="26"/>
      <c r="O43" s="14" t="s">
        <v>57</v>
      </c>
      <c r="P43" s="18" t="s">
        <v>58</v>
      </c>
      <c r="Q43" s="18" t="s">
        <v>58</v>
      </c>
      <c r="R43" s="18" t="s">
        <v>58</v>
      </c>
      <c r="S43" s="15">
        <v>1</v>
      </c>
      <c r="T43" s="18">
        <v>43650</v>
      </c>
      <c r="U43" s="18">
        <v>43733</v>
      </c>
      <c r="V43" s="18">
        <v>44103</v>
      </c>
      <c r="W43" s="46"/>
      <c r="X43" s="28" t="s">
        <v>58</v>
      </c>
      <c r="Y43" s="28" t="s">
        <v>58</v>
      </c>
      <c r="Z43" s="28">
        <v>44042</v>
      </c>
      <c r="AA43" s="28" t="s">
        <v>58</v>
      </c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2"/>
      <c r="AN43" s="42"/>
      <c r="AO43" s="50" t="s">
        <v>325</v>
      </c>
      <c r="AP43" s="16" t="s">
        <v>58</v>
      </c>
    </row>
    <row r="44" spans="1:42" x14ac:dyDescent="0.25">
      <c r="A44" s="22" t="s">
        <v>2</v>
      </c>
      <c r="B44" s="22" t="s">
        <v>11</v>
      </c>
      <c r="C44" s="22" t="s">
        <v>53</v>
      </c>
      <c r="D44" s="23" t="s">
        <v>117</v>
      </c>
      <c r="E44" s="22" t="s">
        <v>117</v>
      </c>
      <c r="F44" s="11" t="s">
        <v>42</v>
      </c>
      <c r="G44" s="11" t="s">
        <v>96</v>
      </c>
      <c r="H44" s="11" t="s">
        <v>43</v>
      </c>
      <c r="I44" s="12" t="s">
        <v>44</v>
      </c>
      <c r="J44" s="12" t="s">
        <v>116</v>
      </c>
      <c r="K44" s="25">
        <v>43405</v>
      </c>
      <c r="L44" s="25">
        <v>43282</v>
      </c>
      <c r="M44" s="13" t="s">
        <v>98</v>
      </c>
      <c r="N44" s="26"/>
      <c r="O44" s="14" t="s">
        <v>57</v>
      </c>
      <c r="P44" s="18" t="s">
        <v>58</v>
      </c>
      <c r="Q44" s="18" t="s">
        <v>58</v>
      </c>
      <c r="R44" s="18" t="s">
        <v>58</v>
      </c>
      <c r="S44" s="15">
        <v>1</v>
      </c>
      <c r="T44" s="18">
        <v>43650</v>
      </c>
      <c r="U44" s="18">
        <v>43733</v>
      </c>
      <c r="V44" s="18">
        <v>44103</v>
      </c>
      <c r="W44" s="46"/>
      <c r="X44" s="28" t="s">
        <v>58</v>
      </c>
      <c r="Y44" s="28" t="s">
        <v>58</v>
      </c>
      <c r="Z44" s="28">
        <v>44042</v>
      </c>
      <c r="AA44" s="28" t="s">
        <v>58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2"/>
      <c r="AN44" s="42"/>
      <c r="AO44" s="50" t="s">
        <v>325</v>
      </c>
      <c r="AP44" s="16" t="s">
        <v>58</v>
      </c>
    </row>
    <row r="45" spans="1:42" x14ac:dyDescent="0.25">
      <c r="A45" s="22" t="s">
        <v>2</v>
      </c>
      <c r="B45" s="22" t="s">
        <v>11</v>
      </c>
      <c r="C45" s="22" t="s">
        <v>53</v>
      </c>
      <c r="D45" s="22" t="s">
        <v>117</v>
      </c>
      <c r="E45" s="22" t="s">
        <v>119</v>
      </c>
      <c r="F45" s="11" t="s">
        <v>42</v>
      </c>
      <c r="G45" s="11" t="s">
        <v>96</v>
      </c>
      <c r="H45" s="11" t="s">
        <v>43</v>
      </c>
      <c r="I45" s="12" t="s">
        <v>56</v>
      </c>
      <c r="J45" s="12" t="s">
        <v>116</v>
      </c>
      <c r="K45" s="25">
        <v>43282</v>
      </c>
      <c r="L45" s="25">
        <v>43282</v>
      </c>
      <c r="M45" s="13" t="s">
        <v>98</v>
      </c>
      <c r="N45" s="26"/>
      <c r="O45" s="14" t="s">
        <v>57</v>
      </c>
      <c r="P45" s="18" t="s">
        <v>58</v>
      </c>
      <c r="Q45" s="18" t="s">
        <v>58</v>
      </c>
      <c r="R45" s="18" t="s">
        <v>58</v>
      </c>
      <c r="S45" s="15">
        <v>1</v>
      </c>
      <c r="T45" s="18">
        <v>43650</v>
      </c>
      <c r="U45" s="18">
        <v>43733</v>
      </c>
      <c r="V45" s="18">
        <v>44103</v>
      </c>
      <c r="W45" s="46"/>
      <c r="X45" s="28" t="s">
        <v>58</v>
      </c>
      <c r="Y45" s="28" t="s">
        <v>58</v>
      </c>
      <c r="Z45" s="28">
        <v>44042</v>
      </c>
      <c r="AA45" s="28" t="s">
        <v>58</v>
      </c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50" t="s">
        <v>325</v>
      </c>
      <c r="AP45" s="16" t="s">
        <v>58</v>
      </c>
    </row>
    <row r="46" spans="1:42" x14ac:dyDescent="0.25">
      <c r="A46" s="22" t="s">
        <v>2</v>
      </c>
      <c r="B46" s="22" t="s">
        <v>11</v>
      </c>
      <c r="C46" s="22" t="s">
        <v>53</v>
      </c>
      <c r="D46" s="22" t="s">
        <v>117</v>
      </c>
      <c r="E46" s="22" t="s">
        <v>210</v>
      </c>
      <c r="F46" s="11" t="s">
        <v>42</v>
      </c>
      <c r="G46" s="11" t="s">
        <v>96</v>
      </c>
      <c r="H46" s="11" t="s">
        <v>43</v>
      </c>
      <c r="I46" s="12" t="s">
        <v>44</v>
      </c>
      <c r="J46" s="12" t="s">
        <v>116</v>
      </c>
      <c r="K46" s="25">
        <v>43405</v>
      </c>
      <c r="L46" s="25"/>
      <c r="M46" s="13"/>
      <c r="N46" s="26"/>
      <c r="O46" s="14"/>
      <c r="P46" s="18" t="s">
        <v>58</v>
      </c>
      <c r="Q46" s="18" t="s">
        <v>58</v>
      </c>
      <c r="R46" s="18" t="s">
        <v>58</v>
      </c>
      <c r="S46" s="18" t="s">
        <v>58</v>
      </c>
      <c r="T46" s="18" t="s">
        <v>58</v>
      </c>
      <c r="U46" s="18" t="s">
        <v>58</v>
      </c>
      <c r="V46" s="18" t="s">
        <v>58</v>
      </c>
      <c r="W46" s="46"/>
      <c r="X46" s="28" t="s">
        <v>58</v>
      </c>
      <c r="Y46" s="28" t="s">
        <v>58</v>
      </c>
      <c r="Z46" s="28" t="s">
        <v>58</v>
      </c>
      <c r="AA46" s="28" t="s">
        <v>58</v>
      </c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50"/>
      <c r="AP46" s="16" t="s">
        <v>58</v>
      </c>
    </row>
    <row r="47" spans="1:42" x14ac:dyDescent="0.25">
      <c r="A47" s="22" t="s">
        <v>2</v>
      </c>
      <c r="B47" s="22" t="s">
        <v>11</v>
      </c>
      <c r="C47" s="22" t="s">
        <v>53</v>
      </c>
      <c r="D47" s="22" t="s">
        <v>211</v>
      </c>
      <c r="E47" s="22" t="s">
        <v>211</v>
      </c>
      <c r="F47" s="11" t="s">
        <v>42</v>
      </c>
      <c r="G47" s="11" t="s">
        <v>96</v>
      </c>
      <c r="H47" s="11" t="s">
        <v>43</v>
      </c>
      <c r="I47" s="12" t="s">
        <v>56</v>
      </c>
      <c r="J47" s="12"/>
      <c r="K47" s="25">
        <v>43739</v>
      </c>
      <c r="L47" s="25"/>
      <c r="M47" s="13"/>
      <c r="N47" s="26"/>
      <c r="O47" s="14"/>
      <c r="P47" s="18" t="s">
        <v>58</v>
      </c>
      <c r="Q47" s="18" t="s">
        <v>58</v>
      </c>
      <c r="R47" s="18" t="s">
        <v>58</v>
      </c>
      <c r="S47" s="15" t="s">
        <v>58</v>
      </c>
      <c r="T47" s="18" t="s">
        <v>58</v>
      </c>
      <c r="U47" s="18" t="s">
        <v>58</v>
      </c>
      <c r="V47" s="18" t="s">
        <v>58</v>
      </c>
      <c r="W47" s="46"/>
      <c r="X47" s="28" t="s">
        <v>58</v>
      </c>
      <c r="Y47" s="28" t="s">
        <v>58</v>
      </c>
      <c r="Z47" s="28" t="s">
        <v>58</v>
      </c>
      <c r="AA47" s="28" t="s">
        <v>58</v>
      </c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50"/>
      <c r="AP47" s="16" t="s">
        <v>58</v>
      </c>
    </row>
    <row r="48" spans="1:42" x14ac:dyDescent="0.25">
      <c r="A48" s="22" t="s">
        <v>2</v>
      </c>
      <c r="B48" s="22" t="s">
        <v>11</v>
      </c>
      <c r="C48" s="22" t="s">
        <v>53</v>
      </c>
      <c r="D48" s="23" t="s">
        <v>121</v>
      </c>
      <c r="E48" s="22" t="s">
        <v>121</v>
      </c>
      <c r="F48" s="11" t="s">
        <v>42</v>
      </c>
      <c r="G48" s="11" t="s">
        <v>96</v>
      </c>
      <c r="H48" s="11" t="s">
        <v>43</v>
      </c>
      <c r="I48" s="12" t="s">
        <v>44</v>
      </c>
      <c r="J48" s="12" t="s">
        <v>116</v>
      </c>
      <c r="K48" s="25">
        <v>43405</v>
      </c>
      <c r="L48" s="25">
        <v>43586</v>
      </c>
      <c r="M48" s="13" t="s">
        <v>98</v>
      </c>
      <c r="N48" s="26"/>
      <c r="O48" s="14" t="s">
        <v>57</v>
      </c>
      <c r="P48" s="18" t="s">
        <v>58</v>
      </c>
      <c r="Q48" s="18" t="s">
        <v>58</v>
      </c>
      <c r="R48" s="18" t="s">
        <v>58</v>
      </c>
      <c r="S48" s="15">
        <v>1</v>
      </c>
      <c r="T48" s="18">
        <v>43896</v>
      </c>
      <c r="U48" s="18">
        <v>43923</v>
      </c>
      <c r="V48" s="18">
        <v>44103</v>
      </c>
      <c r="W48" s="46"/>
      <c r="X48" s="28" t="s">
        <v>58</v>
      </c>
      <c r="Y48" s="28" t="s">
        <v>58</v>
      </c>
      <c r="Z48" s="28">
        <v>44042</v>
      </c>
      <c r="AA48" s="28" t="s">
        <v>58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2"/>
      <c r="AN48" s="42"/>
      <c r="AO48" s="51" t="s">
        <v>325</v>
      </c>
      <c r="AP48" s="16" t="s">
        <v>58</v>
      </c>
    </row>
    <row r="49" spans="1:42" x14ac:dyDescent="0.25">
      <c r="A49" s="22" t="s">
        <v>2</v>
      </c>
      <c r="B49" s="22" t="s">
        <v>11</v>
      </c>
      <c r="C49" s="22" t="s">
        <v>53</v>
      </c>
      <c r="D49" s="22" t="s">
        <v>212</v>
      </c>
      <c r="E49" s="22" t="s">
        <v>212</v>
      </c>
      <c r="F49" s="11" t="s">
        <v>42</v>
      </c>
      <c r="G49" s="11" t="s">
        <v>96</v>
      </c>
      <c r="H49" s="11" t="s">
        <v>43</v>
      </c>
      <c r="I49" s="12" t="s">
        <v>56</v>
      </c>
      <c r="J49" s="12"/>
      <c r="K49" s="25">
        <v>43617</v>
      </c>
      <c r="L49" s="25">
        <v>43770</v>
      </c>
      <c r="M49" s="13">
        <v>44034</v>
      </c>
      <c r="N49" s="26"/>
      <c r="O49" s="14"/>
      <c r="P49" s="18" t="s">
        <v>58</v>
      </c>
      <c r="Q49" s="18" t="s">
        <v>58</v>
      </c>
      <c r="R49" s="18" t="s">
        <v>58</v>
      </c>
      <c r="S49" s="15" t="s">
        <v>58</v>
      </c>
      <c r="T49" s="18" t="s">
        <v>58</v>
      </c>
      <c r="U49" s="18" t="s">
        <v>58</v>
      </c>
      <c r="V49" s="18" t="s">
        <v>58</v>
      </c>
      <c r="W49" s="46"/>
      <c r="X49" s="28" t="s">
        <v>58</v>
      </c>
      <c r="Y49" s="28" t="s">
        <v>58</v>
      </c>
      <c r="Z49" s="28" t="s">
        <v>58</v>
      </c>
      <c r="AA49" s="28" t="s">
        <v>58</v>
      </c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50"/>
      <c r="AP49" s="16" t="s">
        <v>58</v>
      </c>
    </row>
    <row r="50" spans="1:42" x14ac:dyDescent="0.25">
      <c r="A50" s="22" t="s">
        <v>2</v>
      </c>
      <c r="B50" s="22" t="s">
        <v>11</v>
      </c>
      <c r="C50" s="22" t="s">
        <v>53</v>
      </c>
      <c r="D50" s="22" t="s">
        <v>213</v>
      </c>
      <c r="E50" s="22" t="s">
        <v>213</v>
      </c>
      <c r="F50" s="11" t="s">
        <v>42</v>
      </c>
      <c r="G50" s="11" t="s">
        <v>96</v>
      </c>
      <c r="H50" s="11" t="s">
        <v>43</v>
      </c>
      <c r="I50" s="12" t="s">
        <v>72</v>
      </c>
      <c r="J50" s="12" t="s">
        <v>56</v>
      </c>
      <c r="K50" s="25">
        <v>43191</v>
      </c>
      <c r="L50" s="25">
        <v>43221</v>
      </c>
      <c r="M50" s="13"/>
      <c r="N50" s="26"/>
      <c r="O50" s="14"/>
      <c r="P50" s="18" t="s">
        <v>58</v>
      </c>
      <c r="Q50" s="18" t="s">
        <v>58</v>
      </c>
      <c r="R50" s="18" t="s">
        <v>58</v>
      </c>
      <c r="S50" s="15" t="s">
        <v>58</v>
      </c>
      <c r="T50" s="18" t="s">
        <v>58</v>
      </c>
      <c r="U50" s="18" t="s">
        <v>58</v>
      </c>
      <c r="V50" s="18" t="s">
        <v>58</v>
      </c>
      <c r="W50" s="46"/>
      <c r="X50" s="28" t="s">
        <v>58</v>
      </c>
      <c r="Y50" s="28" t="s">
        <v>58</v>
      </c>
      <c r="Z50" s="28" t="s">
        <v>58</v>
      </c>
      <c r="AA50" s="28" t="s">
        <v>58</v>
      </c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0"/>
      <c r="AP50" s="16" t="s">
        <v>58</v>
      </c>
    </row>
    <row r="51" spans="1:42" x14ac:dyDescent="0.25">
      <c r="A51" s="22" t="s">
        <v>2</v>
      </c>
      <c r="B51" s="22" t="s">
        <v>11</v>
      </c>
      <c r="C51" s="22" t="s">
        <v>64</v>
      </c>
      <c r="D51" s="22" t="s">
        <v>214</v>
      </c>
      <c r="E51" s="22" t="s">
        <v>214</v>
      </c>
      <c r="F51" s="11" t="s">
        <v>42</v>
      </c>
      <c r="G51" s="11" t="s">
        <v>96</v>
      </c>
      <c r="H51" s="11" t="s">
        <v>43</v>
      </c>
      <c r="I51" s="12" t="s">
        <v>56</v>
      </c>
      <c r="J51" s="12"/>
      <c r="K51" s="25">
        <v>43617</v>
      </c>
      <c r="L51" s="25"/>
      <c r="M51" s="13"/>
      <c r="N51" s="26"/>
      <c r="O51" s="14"/>
      <c r="P51" s="18" t="s">
        <v>58</v>
      </c>
      <c r="Q51" s="18" t="s">
        <v>58</v>
      </c>
      <c r="R51" s="18" t="s">
        <v>58</v>
      </c>
      <c r="S51" s="15" t="s">
        <v>58</v>
      </c>
      <c r="T51" s="18" t="s">
        <v>58</v>
      </c>
      <c r="U51" s="18" t="s">
        <v>58</v>
      </c>
      <c r="V51" s="18" t="s">
        <v>58</v>
      </c>
      <c r="W51" s="46"/>
      <c r="X51" s="28" t="s">
        <v>58</v>
      </c>
      <c r="Y51" s="28" t="s">
        <v>58</v>
      </c>
      <c r="Z51" s="28" t="s">
        <v>58</v>
      </c>
      <c r="AA51" s="28" t="s">
        <v>58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0"/>
      <c r="AP51" s="16" t="s">
        <v>58</v>
      </c>
    </row>
    <row r="52" spans="1:42" x14ac:dyDescent="0.25">
      <c r="A52" s="22" t="s">
        <v>2</v>
      </c>
      <c r="B52" s="22" t="s">
        <v>11</v>
      </c>
      <c r="C52" s="22" t="s">
        <v>64</v>
      </c>
      <c r="D52" s="22" t="s">
        <v>215</v>
      </c>
      <c r="E52" s="22" t="s">
        <v>215</v>
      </c>
      <c r="F52" s="11" t="s">
        <v>42</v>
      </c>
      <c r="G52" s="11" t="s">
        <v>96</v>
      </c>
      <c r="H52" s="11" t="s">
        <v>43</v>
      </c>
      <c r="I52" s="12" t="s">
        <v>56</v>
      </c>
      <c r="J52" s="12"/>
      <c r="K52" s="25">
        <v>43617</v>
      </c>
      <c r="L52" s="25">
        <v>43770</v>
      </c>
      <c r="M52" s="13"/>
      <c r="N52" s="26"/>
      <c r="O52" s="14"/>
      <c r="P52" s="18" t="s">
        <v>58</v>
      </c>
      <c r="Q52" s="18" t="s">
        <v>58</v>
      </c>
      <c r="R52" s="18" t="s">
        <v>58</v>
      </c>
      <c r="S52" s="15" t="s">
        <v>58</v>
      </c>
      <c r="T52" s="18" t="s">
        <v>58</v>
      </c>
      <c r="U52" s="18" t="s">
        <v>58</v>
      </c>
      <c r="V52" s="18" t="s">
        <v>58</v>
      </c>
      <c r="W52" s="46"/>
      <c r="X52" s="28" t="s">
        <v>58</v>
      </c>
      <c r="Y52" s="28" t="s">
        <v>58</v>
      </c>
      <c r="Z52" s="28" t="s">
        <v>58</v>
      </c>
      <c r="AA52" s="28" t="s">
        <v>58</v>
      </c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0"/>
      <c r="AP52" s="16" t="s">
        <v>58</v>
      </c>
    </row>
    <row r="53" spans="1:42" x14ac:dyDescent="0.25">
      <c r="A53" s="22" t="s">
        <v>2</v>
      </c>
      <c r="B53" s="22" t="s">
        <v>11</v>
      </c>
      <c r="C53" s="22" t="s">
        <v>64</v>
      </c>
      <c r="D53" s="22" t="s">
        <v>216</v>
      </c>
      <c r="E53" s="22" t="s">
        <v>216</v>
      </c>
      <c r="F53" s="11" t="s">
        <v>42</v>
      </c>
      <c r="G53" s="11" t="s">
        <v>96</v>
      </c>
      <c r="H53" s="11" t="s">
        <v>43</v>
      </c>
      <c r="I53" s="12" t="s">
        <v>56</v>
      </c>
      <c r="J53" s="12"/>
      <c r="K53" s="25">
        <v>43709</v>
      </c>
      <c r="L53" s="25"/>
      <c r="M53" s="13"/>
      <c r="N53" s="26"/>
      <c r="O53" s="14"/>
      <c r="P53" s="18" t="s">
        <v>58</v>
      </c>
      <c r="Q53" s="18" t="s">
        <v>58</v>
      </c>
      <c r="R53" s="18" t="s">
        <v>58</v>
      </c>
      <c r="S53" s="15" t="s">
        <v>58</v>
      </c>
      <c r="T53" s="18" t="s">
        <v>58</v>
      </c>
      <c r="U53" s="18" t="s">
        <v>58</v>
      </c>
      <c r="V53" s="18" t="s">
        <v>58</v>
      </c>
      <c r="W53" s="46"/>
      <c r="X53" s="28" t="s">
        <v>58</v>
      </c>
      <c r="Y53" s="28" t="s">
        <v>58</v>
      </c>
      <c r="Z53" s="28" t="s">
        <v>58</v>
      </c>
      <c r="AA53" s="28" t="s">
        <v>58</v>
      </c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0"/>
      <c r="AP53" s="16" t="s">
        <v>58</v>
      </c>
    </row>
    <row r="54" spans="1:42" x14ac:dyDescent="0.25">
      <c r="A54" s="22" t="s">
        <v>2</v>
      </c>
      <c r="B54" s="22" t="s">
        <v>11</v>
      </c>
      <c r="C54" s="22" t="s">
        <v>64</v>
      </c>
      <c r="D54" s="23" t="s">
        <v>217</v>
      </c>
      <c r="E54" s="22" t="s">
        <v>217</v>
      </c>
      <c r="F54" s="11" t="s">
        <v>42</v>
      </c>
      <c r="G54" s="11" t="s">
        <v>96</v>
      </c>
      <c r="H54" s="11" t="s">
        <v>55</v>
      </c>
      <c r="I54" s="12" t="s">
        <v>56</v>
      </c>
      <c r="J54" s="12" t="s">
        <v>129</v>
      </c>
      <c r="K54" s="25">
        <v>44075</v>
      </c>
      <c r="L54" s="25">
        <v>44317</v>
      </c>
      <c r="M54" s="13">
        <v>44678</v>
      </c>
      <c r="N54" s="26">
        <v>44396</v>
      </c>
      <c r="O54" s="14" t="s">
        <v>57</v>
      </c>
      <c r="P54" s="18" t="s">
        <v>58</v>
      </c>
      <c r="Q54" s="18" t="s">
        <v>58</v>
      </c>
      <c r="R54" s="18" t="s">
        <v>58</v>
      </c>
      <c r="S54" s="15" t="s">
        <v>58</v>
      </c>
      <c r="T54" s="18" t="s">
        <v>58</v>
      </c>
      <c r="U54" s="18" t="s">
        <v>58</v>
      </c>
      <c r="V54" s="18" t="s">
        <v>58</v>
      </c>
      <c r="W54" s="46"/>
      <c r="X54" s="28" t="s">
        <v>58</v>
      </c>
      <c r="Y54" s="28" t="s">
        <v>58</v>
      </c>
      <c r="Z54" s="28" t="s">
        <v>58</v>
      </c>
      <c r="AA54" s="28" t="s">
        <v>58</v>
      </c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0"/>
      <c r="AP54" s="16" t="s">
        <v>58</v>
      </c>
    </row>
    <row r="55" spans="1:42" x14ac:dyDescent="0.25">
      <c r="A55" s="22" t="s">
        <v>2</v>
      </c>
      <c r="B55" s="22" t="s">
        <v>11</v>
      </c>
      <c r="C55" s="22" t="s">
        <v>64</v>
      </c>
      <c r="D55" s="22" t="s">
        <v>218</v>
      </c>
      <c r="E55" s="22" t="s">
        <v>218</v>
      </c>
      <c r="F55" s="11" t="s">
        <v>42</v>
      </c>
      <c r="G55" s="11" t="s">
        <v>96</v>
      </c>
      <c r="H55" s="11" t="s">
        <v>43</v>
      </c>
      <c r="I55" s="12" t="s">
        <v>56</v>
      </c>
      <c r="J55" s="12"/>
      <c r="K55" s="25">
        <v>43709</v>
      </c>
      <c r="L55" s="25"/>
      <c r="M55" s="13"/>
      <c r="N55" s="26"/>
      <c r="O55" s="14"/>
      <c r="P55" s="18" t="s">
        <v>58</v>
      </c>
      <c r="Q55" s="18" t="s">
        <v>58</v>
      </c>
      <c r="R55" s="18" t="s">
        <v>58</v>
      </c>
      <c r="S55" s="15">
        <v>0.05</v>
      </c>
      <c r="T55" s="18">
        <v>44804</v>
      </c>
      <c r="U55" s="18" t="s">
        <v>58</v>
      </c>
      <c r="V55" s="18" t="s">
        <v>58</v>
      </c>
      <c r="W55" s="46"/>
      <c r="X55" s="28" t="s">
        <v>58</v>
      </c>
      <c r="Y55" s="28" t="s">
        <v>58</v>
      </c>
      <c r="Z55" s="28" t="s">
        <v>58</v>
      </c>
      <c r="AA55" s="28" t="s">
        <v>58</v>
      </c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0"/>
      <c r="AP55" s="16" t="s">
        <v>58</v>
      </c>
    </row>
    <row r="56" spans="1:42" x14ac:dyDescent="0.25">
      <c r="A56" s="22" t="s">
        <v>2</v>
      </c>
      <c r="B56" s="22" t="s">
        <v>11</v>
      </c>
      <c r="C56" s="22" t="s">
        <v>64</v>
      </c>
      <c r="D56" s="23" t="s">
        <v>139</v>
      </c>
      <c r="E56" s="22" t="s">
        <v>139</v>
      </c>
      <c r="F56" s="11" t="s">
        <v>42</v>
      </c>
      <c r="G56" s="11" t="s">
        <v>140</v>
      </c>
      <c r="H56" s="11" t="s">
        <v>43</v>
      </c>
      <c r="I56" s="12" t="s">
        <v>56</v>
      </c>
      <c r="J56" s="12" t="s">
        <v>141</v>
      </c>
      <c r="K56" s="25">
        <v>44075</v>
      </c>
      <c r="L56" s="25">
        <v>44166</v>
      </c>
      <c r="M56" s="13" t="e">
        <v>#N/A</v>
      </c>
      <c r="N56" s="26">
        <v>44259</v>
      </c>
      <c r="O56" s="14" t="s">
        <v>57</v>
      </c>
      <c r="P56" s="18">
        <v>44362</v>
      </c>
      <c r="Q56" s="18">
        <v>44362</v>
      </c>
      <c r="R56" s="18">
        <v>44368</v>
      </c>
      <c r="S56" s="32">
        <v>1</v>
      </c>
      <c r="T56" s="18">
        <v>44460</v>
      </c>
      <c r="U56" s="18">
        <v>44466</v>
      </c>
      <c r="V56" s="18" t="s">
        <v>58</v>
      </c>
      <c r="W56" s="46"/>
      <c r="X56" s="28">
        <v>44664</v>
      </c>
      <c r="Y56" s="28" t="s">
        <v>58</v>
      </c>
      <c r="Z56" s="28" t="s">
        <v>58</v>
      </c>
      <c r="AA56" s="28" t="s">
        <v>58</v>
      </c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0" t="s">
        <v>322</v>
      </c>
      <c r="AP56" s="16" t="s">
        <v>58</v>
      </c>
    </row>
    <row r="57" spans="1:42" x14ac:dyDescent="0.25">
      <c r="A57" s="22" t="s">
        <v>2</v>
      </c>
      <c r="B57" s="22" t="s">
        <v>11</v>
      </c>
      <c r="C57" s="22" t="s">
        <v>64</v>
      </c>
      <c r="D57" s="22" t="s">
        <v>219</v>
      </c>
      <c r="E57" s="22" t="s">
        <v>219</v>
      </c>
      <c r="F57" s="11" t="s">
        <v>42</v>
      </c>
      <c r="G57" s="11" t="s">
        <v>96</v>
      </c>
      <c r="H57" s="11" t="s">
        <v>55</v>
      </c>
      <c r="I57" s="12"/>
      <c r="J57" s="12"/>
      <c r="K57" s="25"/>
      <c r="L57" s="25">
        <v>43770</v>
      </c>
      <c r="M57" s="13">
        <v>44022</v>
      </c>
      <c r="N57" s="26"/>
      <c r="O57" s="14"/>
      <c r="P57" s="18" t="s">
        <v>58</v>
      </c>
      <c r="Q57" s="18" t="s">
        <v>58</v>
      </c>
      <c r="R57" s="18" t="s">
        <v>58</v>
      </c>
      <c r="S57" s="15" t="s">
        <v>58</v>
      </c>
      <c r="T57" s="18" t="s">
        <v>58</v>
      </c>
      <c r="U57" s="18" t="s">
        <v>58</v>
      </c>
      <c r="V57" s="18" t="s">
        <v>58</v>
      </c>
      <c r="W57" s="46"/>
      <c r="X57" s="28" t="s">
        <v>58</v>
      </c>
      <c r="Y57" s="28" t="s">
        <v>58</v>
      </c>
      <c r="Z57" s="28" t="s">
        <v>58</v>
      </c>
      <c r="AA57" s="28" t="s">
        <v>58</v>
      </c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0"/>
      <c r="AP57" s="16" t="s">
        <v>58</v>
      </c>
    </row>
    <row r="58" spans="1:42" x14ac:dyDescent="0.25">
      <c r="A58" s="22" t="s">
        <v>2</v>
      </c>
      <c r="B58" s="22" t="s">
        <v>11</v>
      </c>
      <c r="C58" s="22" t="s">
        <v>64</v>
      </c>
      <c r="D58" s="23" t="s">
        <v>220</v>
      </c>
      <c r="E58" s="22" t="s">
        <v>220</v>
      </c>
      <c r="F58" s="11" t="s">
        <v>42</v>
      </c>
      <c r="G58" s="11" t="s">
        <v>96</v>
      </c>
      <c r="H58" s="11" t="s">
        <v>55</v>
      </c>
      <c r="I58" s="12" t="s">
        <v>56</v>
      </c>
      <c r="J58" s="12" t="s">
        <v>141</v>
      </c>
      <c r="K58" s="25"/>
      <c r="L58" s="25">
        <v>44348</v>
      </c>
      <c r="M58" s="13" t="s">
        <v>46</v>
      </c>
      <c r="N58" s="26">
        <v>44403</v>
      </c>
      <c r="O58" s="14" t="s">
        <v>57</v>
      </c>
      <c r="P58" s="18" t="s">
        <v>58</v>
      </c>
      <c r="Q58" s="18" t="s">
        <v>58</v>
      </c>
      <c r="R58" s="18" t="s">
        <v>58</v>
      </c>
      <c r="S58" s="15" t="s">
        <v>58</v>
      </c>
      <c r="T58" s="18" t="s">
        <v>58</v>
      </c>
      <c r="U58" s="18" t="s">
        <v>58</v>
      </c>
      <c r="V58" s="18" t="s">
        <v>58</v>
      </c>
      <c r="W58" s="46"/>
      <c r="X58" s="28" t="s">
        <v>58</v>
      </c>
      <c r="Y58" s="28" t="s">
        <v>58</v>
      </c>
      <c r="Z58" s="28" t="s">
        <v>58</v>
      </c>
      <c r="AA58" s="28" t="s">
        <v>58</v>
      </c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50"/>
      <c r="AP58" s="16" t="s">
        <v>58</v>
      </c>
    </row>
    <row r="59" spans="1:42" x14ac:dyDescent="0.25">
      <c r="A59" s="22" t="s">
        <v>2</v>
      </c>
      <c r="B59" s="22" t="s">
        <v>11</v>
      </c>
      <c r="C59" s="22" t="s">
        <v>69</v>
      </c>
      <c r="D59" s="23" t="s">
        <v>152</v>
      </c>
      <c r="E59" s="22" t="s">
        <v>152</v>
      </c>
      <c r="F59" s="11" t="s">
        <v>42</v>
      </c>
      <c r="G59" s="11" t="s">
        <v>140</v>
      </c>
      <c r="H59" s="11" t="s">
        <v>43</v>
      </c>
      <c r="I59" s="12" t="s">
        <v>44</v>
      </c>
      <c r="J59" s="12" t="s">
        <v>153</v>
      </c>
      <c r="K59" s="25">
        <v>44105</v>
      </c>
      <c r="L59" s="25">
        <v>44228</v>
      </c>
      <c r="M59" s="13" t="e">
        <v>#N/A</v>
      </c>
      <c r="N59" s="26">
        <v>44279</v>
      </c>
      <c r="O59" s="14" t="s">
        <v>57</v>
      </c>
      <c r="P59" s="18">
        <v>44425</v>
      </c>
      <c r="Q59" s="18">
        <v>44452</v>
      </c>
      <c r="R59" s="18">
        <v>44452</v>
      </c>
      <c r="S59" s="15">
        <v>1</v>
      </c>
      <c r="T59" s="18">
        <v>44685</v>
      </c>
      <c r="U59" s="18">
        <v>44735</v>
      </c>
      <c r="V59" s="18" t="s">
        <v>58</v>
      </c>
      <c r="W59" s="46"/>
      <c r="X59" s="28">
        <v>44628</v>
      </c>
      <c r="Y59" s="28" t="s">
        <v>58</v>
      </c>
      <c r="Z59" s="28" t="s">
        <v>58</v>
      </c>
      <c r="AA59" s="28" t="s">
        <v>58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2"/>
      <c r="AN59" s="42"/>
      <c r="AO59" s="51" t="s">
        <v>322</v>
      </c>
      <c r="AP59" s="16" t="s">
        <v>58</v>
      </c>
    </row>
    <row r="60" spans="1:42" x14ac:dyDescent="0.25">
      <c r="A60" s="22" t="s">
        <v>2</v>
      </c>
      <c r="B60" s="22" t="s">
        <v>11</v>
      </c>
      <c r="C60" s="22" t="s">
        <v>69</v>
      </c>
      <c r="D60" s="23" t="s">
        <v>221</v>
      </c>
      <c r="E60" s="22" t="s">
        <v>221</v>
      </c>
      <c r="F60" s="11" t="s">
        <v>42</v>
      </c>
      <c r="G60" s="11" t="s">
        <v>164</v>
      </c>
      <c r="H60" s="11" t="s">
        <v>55</v>
      </c>
      <c r="I60" s="12" t="s">
        <v>56</v>
      </c>
      <c r="J60" s="12" t="s">
        <v>141</v>
      </c>
      <c r="K60" s="25">
        <v>44075</v>
      </c>
      <c r="L60" s="25">
        <v>44214</v>
      </c>
      <c r="M60" s="13" t="e">
        <v>#N/A</v>
      </c>
      <c r="N60" s="26">
        <v>44424</v>
      </c>
      <c r="O60" s="14" t="s">
        <v>57</v>
      </c>
      <c r="P60" s="18">
        <v>44638</v>
      </c>
      <c r="Q60" s="18">
        <v>44648</v>
      </c>
      <c r="R60" s="18">
        <v>44645</v>
      </c>
      <c r="S60" s="32">
        <v>0.65</v>
      </c>
      <c r="T60" s="18" t="s">
        <v>58</v>
      </c>
      <c r="U60" s="18" t="s">
        <v>58</v>
      </c>
      <c r="V60" s="18" t="s">
        <v>58</v>
      </c>
      <c r="W60" s="46"/>
      <c r="X60" s="28" t="s">
        <v>58</v>
      </c>
      <c r="Y60" s="28" t="s">
        <v>58</v>
      </c>
      <c r="Z60" s="28" t="s">
        <v>58</v>
      </c>
      <c r="AA60" s="28" t="s">
        <v>58</v>
      </c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50" t="s">
        <v>46</v>
      </c>
      <c r="AP60" s="16" t="s">
        <v>58</v>
      </c>
    </row>
    <row r="61" spans="1:42" x14ac:dyDescent="0.25">
      <c r="A61" s="22" t="s">
        <v>2</v>
      </c>
      <c r="B61" s="22" t="s">
        <v>11</v>
      </c>
      <c r="C61" s="22" t="s">
        <v>41</v>
      </c>
      <c r="D61" s="23" t="s">
        <v>138</v>
      </c>
      <c r="E61" s="22" t="s">
        <v>138</v>
      </c>
      <c r="F61" s="11" t="s">
        <v>54</v>
      </c>
      <c r="G61" s="11" t="s">
        <v>96</v>
      </c>
      <c r="H61" s="11" t="s">
        <v>55</v>
      </c>
      <c r="I61" s="12" t="s">
        <v>72</v>
      </c>
      <c r="J61" s="12" t="s">
        <v>116</v>
      </c>
      <c r="K61" s="25"/>
      <c r="L61" s="13" t="e">
        <v>#N/A</v>
      </c>
      <c r="M61" s="13" t="e">
        <v>#N/A</v>
      </c>
      <c r="N61" s="14" t="e">
        <v>#N/A</v>
      </c>
      <c r="O61" s="14" t="e">
        <v>#N/A</v>
      </c>
      <c r="P61" s="18" t="s">
        <v>58</v>
      </c>
      <c r="Q61" s="18">
        <v>44061</v>
      </c>
      <c r="R61" s="18" t="s">
        <v>58</v>
      </c>
      <c r="S61" s="32">
        <v>1</v>
      </c>
      <c r="T61" s="18">
        <v>44363</v>
      </c>
      <c r="U61" s="18">
        <v>44384</v>
      </c>
      <c r="V61" s="18" t="s">
        <v>58</v>
      </c>
      <c r="W61" s="46"/>
      <c r="X61" s="28" t="s">
        <v>58</v>
      </c>
      <c r="Y61" s="28" t="s">
        <v>58</v>
      </c>
      <c r="Z61" s="28" t="s">
        <v>58</v>
      </c>
      <c r="AA61" s="28" t="s">
        <v>58</v>
      </c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0" t="s">
        <v>322</v>
      </c>
      <c r="AP61" s="16" t="s">
        <v>58</v>
      </c>
    </row>
    <row r="62" spans="1:42" x14ac:dyDescent="0.25">
      <c r="A62" s="22" t="s">
        <v>2</v>
      </c>
      <c r="B62" s="22" t="s">
        <v>11</v>
      </c>
      <c r="C62" s="22" t="s">
        <v>41</v>
      </c>
      <c r="D62" s="23" t="s">
        <v>120</v>
      </c>
      <c r="E62" s="22" t="s">
        <v>120</v>
      </c>
      <c r="F62" s="11" t="s">
        <v>42</v>
      </c>
      <c r="G62" s="11" t="s">
        <v>96</v>
      </c>
      <c r="H62" s="11" t="s">
        <v>55</v>
      </c>
      <c r="I62" s="12" t="s">
        <v>72</v>
      </c>
      <c r="J62" s="12" t="s">
        <v>56</v>
      </c>
      <c r="K62" s="25">
        <v>43160</v>
      </c>
      <c r="L62" s="25">
        <v>43191</v>
      </c>
      <c r="M62" s="13" t="s">
        <v>98</v>
      </c>
      <c r="N62" s="26"/>
      <c r="O62" s="14" t="s">
        <v>57</v>
      </c>
      <c r="P62" s="18" t="s">
        <v>58</v>
      </c>
      <c r="Q62" s="18" t="s">
        <v>58</v>
      </c>
      <c r="R62" s="18" t="s">
        <v>58</v>
      </c>
      <c r="S62" s="15">
        <v>1</v>
      </c>
      <c r="T62" s="18">
        <v>43573</v>
      </c>
      <c r="U62" s="18">
        <v>43735</v>
      </c>
      <c r="V62" s="18">
        <v>44103</v>
      </c>
      <c r="W62" s="46"/>
      <c r="X62" s="28" t="s">
        <v>58</v>
      </c>
      <c r="Y62" s="28" t="s">
        <v>58</v>
      </c>
      <c r="Z62" s="28">
        <v>44159</v>
      </c>
      <c r="AA62" s="28" t="s">
        <v>58</v>
      </c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0" t="s">
        <v>325</v>
      </c>
      <c r="AP62" s="16" t="s">
        <v>58</v>
      </c>
    </row>
    <row r="63" spans="1:42" x14ac:dyDescent="0.25">
      <c r="A63" s="22" t="s">
        <v>2</v>
      </c>
      <c r="B63" s="22" t="s">
        <v>11</v>
      </c>
      <c r="C63" s="22" t="s">
        <v>41</v>
      </c>
      <c r="D63" s="22" t="s">
        <v>222</v>
      </c>
      <c r="E63" s="22" t="s">
        <v>222</v>
      </c>
      <c r="F63" s="11" t="s">
        <v>42</v>
      </c>
      <c r="G63" s="11" t="s">
        <v>96</v>
      </c>
      <c r="H63" s="11" t="s">
        <v>55</v>
      </c>
      <c r="I63" s="12" t="s">
        <v>56</v>
      </c>
      <c r="J63" s="12"/>
      <c r="K63" s="25">
        <v>43709</v>
      </c>
      <c r="L63" s="25"/>
      <c r="M63" s="13"/>
      <c r="N63" s="26"/>
      <c r="O63" s="14"/>
      <c r="P63" s="18" t="s">
        <v>58</v>
      </c>
      <c r="Q63" s="18" t="s">
        <v>58</v>
      </c>
      <c r="R63" s="18" t="s">
        <v>58</v>
      </c>
      <c r="S63" s="15" t="s">
        <v>58</v>
      </c>
      <c r="T63" s="18" t="s">
        <v>58</v>
      </c>
      <c r="U63" s="18" t="s">
        <v>58</v>
      </c>
      <c r="V63" s="18" t="s">
        <v>58</v>
      </c>
      <c r="W63" s="46"/>
      <c r="X63" s="28" t="s">
        <v>58</v>
      </c>
      <c r="Y63" s="28" t="s">
        <v>58</v>
      </c>
      <c r="Z63" s="28" t="s">
        <v>58</v>
      </c>
      <c r="AA63" s="28" t="s">
        <v>58</v>
      </c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0"/>
      <c r="AP63" s="16" t="s">
        <v>58</v>
      </c>
    </row>
    <row r="64" spans="1:42" x14ac:dyDescent="0.25">
      <c r="A64" s="22" t="s">
        <v>2</v>
      </c>
      <c r="B64" s="22" t="s">
        <v>11</v>
      </c>
      <c r="C64" s="22" t="s">
        <v>41</v>
      </c>
      <c r="D64" s="22" t="s">
        <v>223</v>
      </c>
      <c r="E64" s="22" t="s">
        <v>224</v>
      </c>
      <c r="F64" s="11" t="s">
        <v>42</v>
      </c>
      <c r="G64" s="11" t="s">
        <v>96</v>
      </c>
      <c r="H64" s="11" t="s">
        <v>55</v>
      </c>
      <c r="I64" s="12" t="s">
        <v>56</v>
      </c>
      <c r="J64" s="12"/>
      <c r="K64" s="25">
        <v>43709</v>
      </c>
      <c r="L64" s="25"/>
      <c r="M64" s="13"/>
      <c r="N64" s="26"/>
      <c r="O64" s="14"/>
      <c r="P64" s="18" t="s">
        <v>58</v>
      </c>
      <c r="Q64" s="18" t="s">
        <v>58</v>
      </c>
      <c r="R64" s="18" t="s">
        <v>58</v>
      </c>
      <c r="S64" s="15" t="s">
        <v>58</v>
      </c>
      <c r="T64" s="18" t="s">
        <v>58</v>
      </c>
      <c r="U64" s="18" t="s">
        <v>58</v>
      </c>
      <c r="V64" s="18" t="s">
        <v>58</v>
      </c>
      <c r="W64" s="46"/>
      <c r="X64" s="28" t="s">
        <v>58</v>
      </c>
      <c r="Y64" s="28" t="s">
        <v>58</v>
      </c>
      <c r="Z64" s="28" t="s">
        <v>58</v>
      </c>
      <c r="AA64" s="28" t="s">
        <v>58</v>
      </c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0"/>
      <c r="AP64" s="16" t="s">
        <v>58</v>
      </c>
    </row>
    <row r="65" spans="1:42" x14ac:dyDescent="0.25">
      <c r="A65" s="22" t="s">
        <v>2</v>
      </c>
      <c r="B65" s="22" t="s">
        <v>11</v>
      </c>
      <c r="C65" s="22" t="s">
        <v>41</v>
      </c>
      <c r="D65" s="22" t="s">
        <v>225</v>
      </c>
      <c r="E65" s="22" t="s">
        <v>225</v>
      </c>
      <c r="F65" s="11" t="s">
        <v>42</v>
      </c>
      <c r="G65" s="11" t="s">
        <v>96</v>
      </c>
      <c r="H65" s="11" t="s">
        <v>43</v>
      </c>
      <c r="I65" s="12" t="s">
        <v>56</v>
      </c>
      <c r="J65" s="12"/>
      <c r="K65" s="25">
        <v>43678</v>
      </c>
      <c r="L65" s="25"/>
      <c r="M65" s="13"/>
      <c r="N65" s="26"/>
      <c r="O65" s="14"/>
      <c r="P65" s="18" t="s">
        <v>58</v>
      </c>
      <c r="Q65" s="18" t="s">
        <v>58</v>
      </c>
      <c r="R65" s="18" t="s">
        <v>58</v>
      </c>
      <c r="S65" s="15" t="s">
        <v>58</v>
      </c>
      <c r="T65" s="18" t="s">
        <v>58</v>
      </c>
      <c r="U65" s="18" t="s">
        <v>58</v>
      </c>
      <c r="V65" s="18" t="s">
        <v>58</v>
      </c>
      <c r="W65" s="46"/>
      <c r="X65" s="28" t="s">
        <v>58</v>
      </c>
      <c r="Y65" s="28" t="s">
        <v>58</v>
      </c>
      <c r="Z65" s="28" t="s">
        <v>58</v>
      </c>
      <c r="AA65" s="28" t="s">
        <v>58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0"/>
      <c r="AP65" s="16" t="s">
        <v>58</v>
      </c>
    </row>
    <row r="66" spans="1:42" x14ac:dyDescent="0.25">
      <c r="A66" s="22" t="s">
        <v>2</v>
      </c>
      <c r="B66" s="22" t="s">
        <v>11</v>
      </c>
      <c r="C66" s="22" t="s">
        <v>41</v>
      </c>
      <c r="D66" s="23" t="s">
        <v>122</v>
      </c>
      <c r="E66" s="22" t="s">
        <v>122</v>
      </c>
      <c r="F66" s="11" t="s">
        <v>42</v>
      </c>
      <c r="G66" s="11" t="s">
        <v>96</v>
      </c>
      <c r="H66" s="11" t="s">
        <v>55</v>
      </c>
      <c r="I66" s="12" t="s">
        <v>56</v>
      </c>
      <c r="J66" s="12" t="s">
        <v>116</v>
      </c>
      <c r="K66" s="25"/>
      <c r="L66" s="25">
        <v>43800</v>
      </c>
      <c r="M66" s="13" t="s">
        <v>98</v>
      </c>
      <c r="N66" s="36"/>
      <c r="O66" s="14" t="s">
        <v>57</v>
      </c>
      <c r="P66" s="18" t="s">
        <v>58</v>
      </c>
      <c r="Q66" s="18">
        <v>44061</v>
      </c>
      <c r="R66" s="18" t="s">
        <v>58</v>
      </c>
      <c r="S66" s="15">
        <v>1</v>
      </c>
      <c r="T66" s="18">
        <v>44097</v>
      </c>
      <c r="U66" s="18">
        <v>44102</v>
      </c>
      <c r="V66" s="18">
        <v>44806</v>
      </c>
      <c r="W66" s="46"/>
      <c r="X66" s="28" t="s">
        <v>58</v>
      </c>
      <c r="Y66" s="28" t="s">
        <v>58</v>
      </c>
      <c r="Z66" s="28">
        <v>44159</v>
      </c>
      <c r="AA66" s="28" t="s">
        <v>58</v>
      </c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0" t="s">
        <v>325</v>
      </c>
      <c r="AP66" s="16" t="s">
        <v>58</v>
      </c>
    </row>
    <row r="67" spans="1:42" x14ac:dyDescent="0.25">
      <c r="A67" s="22" t="s">
        <v>2</v>
      </c>
      <c r="B67" s="22" t="s">
        <v>11</v>
      </c>
      <c r="C67" s="22" t="s">
        <v>41</v>
      </c>
      <c r="D67" s="22" t="s">
        <v>226</v>
      </c>
      <c r="E67" s="22" t="s">
        <v>226</v>
      </c>
      <c r="F67" s="11" t="s">
        <v>42</v>
      </c>
      <c r="G67" s="11" t="s">
        <v>96</v>
      </c>
      <c r="H67" s="11" t="s">
        <v>55</v>
      </c>
      <c r="I67" s="12" t="s">
        <v>56</v>
      </c>
      <c r="J67" s="12"/>
      <c r="K67" s="25">
        <v>43617</v>
      </c>
      <c r="L67" s="25">
        <v>43770</v>
      </c>
      <c r="M67" s="13">
        <v>44025</v>
      </c>
      <c r="N67" s="26"/>
      <c r="O67" s="14"/>
      <c r="P67" s="18" t="s">
        <v>58</v>
      </c>
      <c r="Q67" s="18" t="s">
        <v>58</v>
      </c>
      <c r="R67" s="18" t="s">
        <v>58</v>
      </c>
      <c r="S67" s="15" t="s">
        <v>58</v>
      </c>
      <c r="T67" s="18" t="s">
        <v>58</v>
      </c>
      <c r="U67" s="18" t="s">
        <v>58</v>
      </c>
      <c r="V67" s="18" t="s">
        <v>58</v>
      </c>
      <c r="W67" s="46"/>
      <c r="X67" s="28" t="s">
        <v>58</v>
      </c>
      <c r="Y67" s="28" t="s">
        <v>58</v>
      </c>
      <c r="Z67" s="28" t="s">
        <v>58</v>
      </c>
      <c r="AA67" s="28" t="s">
        <v>58</v>
      </c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0"/>
      <c r="AP67" s="16" t="s">
        <v>58</v>
      </c>
    </row>
    <row r="68" spans="1:42" x14ac:dyDescent="0.25">
      <c r="A68" s="22" t="s">
        <v>2</v>
      </c>
      <c r="B68" s="22" t="s">
        <v>11</v>
      </c>
      <c r="C68" s="22" t="s">
        <v>41</v>
      </c>
      <c r="D68" s="22" t="s">
        <v>227</v>
      </c>
      <c r="E68" s="22" t="s">
        <v>227</v>
      </c>
      <c r="F68" s="11" t="s">
        <v>42</v>
      </c>
      <c r="G68" s="11" t="s">
        <v>96</v>
      </c>
      <c r="H68" s="11" t="s">
        <v>55</v>
      </c>
      <c r="I68" s="12" t="s">
        <v>56</v>
      </c>
      <c r="J68" s="12"/>
      <c r="K68" s="25">
        <v>43617</v>
      </c>
      <c r="L68" s="25">
        <v>43770</v>
      </c>
      <c r="M68" s="13" t="s">
        <v>98</v>
      </c>
      <c r="N68" s="26"/>
      <c r="O68" s="14"/>
      <c r="P68" s="18" t="s">
        <v>58</v>
      </c>
      <c r="Q68" s="18" t="s">
        <v>58</v>
      </c>
      <c r="R68" s="18" t="s">
        <v>58</v>
      </c>
      <c r="S68" s="15" t="s">
        <v>58</v>
      </c>
      <c r="T68" s="18" t="s">
        <v>58</v>
      </c>
      <c r="U68" s="18" t="s">
        <v>58</v>
      </c>
      <c r="V68" s="18" t="s">
        <v>58</v>
      </c>
      <c r="W68" s="46"/>
      <c r="X68" s="28" t="s">
        <v>58</v>
      </c>
      <c r="Y68" s="28" t="s">
        <v>58</v>
      </c>
      <c r="Z68" s="28" t="s">
        <v>58</v>
      </c>
      <c r="AA68" s="28" t="s">
        <v>58</v>
      </c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0"/>
      <c r="AP68" s="16" t="s">
        <v>58</v>
      </c>
    </row>
    <row r="69" spans="1:42" x14ac:dyDescent="0.25">
      <c r="A69" s="22" t="s">
        <v>2</v>
      </c>
      <c r="B69" s="22" t="s">
        <v>11</v>
      </c>
      <c r="C69" s="22" t="s">
        <v>41</v>
      </c>
      <c r="D69" s="23" t="s">
        <v>228</v>
      </c>
      <c r="E69" s="22" t="s">
        <v>228</v>
      </c>
      <c r="F69" s="11" t="s">
        <v>42</v>
      </c>
      <c r="G69" s="11" t="s">
        <v>96</v>
      </c>
      <c r="H69" s="11" t="s">
        <v>43</v>
      </c>
      <c r="I69" s="12" t="s">
        <v>44</v>
      </c>
      <c r="J69" s="12" t="s">
        <v>116</v>
      </c>
      <c r="K69" s="25">
        <v>44105</v>
      </c>
      <c r="L69" s="25">
        <v>44228</v>
      </c>
      <c r="M69" s="13">
        <v>44516</v>
      </c>
      <c r="N69" s="26">
        <v>44389</v>
      </c>
      <c r="O69" s="14" t="s">
        <v>57</v>
      </c>
      <c r="P69" s="18" t="s">
        <v>58</v>
      </c>
      <c r="Q69" s="18" t="s">
        <v>58</v>
      </c>
      <c r="R69" s="18">
        <v>44672</v>
      </c>
      <c r="S69" s="15">
        <v>0.40250000000000002</v>
      </c>
      <c r="T69" s="18" t="s">
        <v>58</v>
      </c>
      <c r="U69" s="18" t="s">
        <v>58</v>
      </c>
      <c r="V69" s="18" t="s">
        <v>58</v>
      </c>
      <c r="W69" s="46"/>
      <c r="X69" s="28" t="s">
        <v>58</v>
      </c>
      <c r="Y69" s="28" t="s">
        <v>58</v>
      </c>
      <c r="Z69" s="28" t="s">
        <v>58</v>
      </c>
      <c r="AA69" s="28" t="s">
        <v>58</v>
      </c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2"/>
      <c r="AN69" s="42"/>
      <c r="AO69" s="51" t="s">
        <v>46</v>
      </c>
      <c r="AP69" s="16" t="s">
        <v>58</v>
      </c>
    </row>
    <row r="70" spans="1:42" x14ac:dyDescent="0.25">
      <c r="A70" s="22" t="s">
        <v>2</v>
      </c>
      <c r="B70" s="22" t="s">
        <v>11</v>
      </c>
      <c r="C70" s="22" t="s">
        <v>41</v>
      </c>
      <c r="D70" s="22" t="s">
        <v>229</v>
      </c>
      <c r="E70" s="22" t="s">
        <v>229</v>
      </c>
      <c r="F70" s="11" t="s">
        <v>42</v>
      </c>
      <c r="G70" s="11" t="s">
        <v>96</v>
      </c>
      <c r="H70" s="11" t="s">
        <v>55</v>
      </c>
      <c r="I70" s="12" t="s">
        <v>56</v>
      </c>
      <c r="J70" s="12"/>
      <c r="K70" s="25">
        <v>43678</v>
      </c>
      <c r="L70" s="25"/>
      <c r="M70" s="13"/>
      <c r="N70" s="26"/>
      <c r="O70" s="14"/>
      <c r="P70" s="18" t="s">
        <v>58</v>
      </c>
      <c r="Q70" s="18" t="s">
        <v>58</v>
      </c>
      <c r="R70" s="18" t="s">
        <v>58</v>
      </c>
      <c r="S70" s="15" t="s">
        <v>58</v>
      </c>
      <c r="T70" s="18" t="s">
        <v>58</v>
      </c>
      <c r="U70" s="18" t="s">
        <v>58</v>
      </c>
      <c r="V70" s="18" t="s">
        <v>58</v>
      </c>
      <c r="W70" s="46"/>
      <c r="X70" s="28" t="s">
        <v>58</v>
      </c>
      <c r="Y70" s="28" t="s">
        <v>58</v>
      </c>
      <c r="Z70" s="28" t="s">
        <v>58</v>
      </c>
      <c r="AA70" s="28" t="s">
        <v>58</v>
      </c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50"/>
      <c r="AP70" s="16" t="s">
        <v>58</v>
      </c>
    </row>
    <row r="71" spans="1:42" x14ac:dyDescent="0.25">
      <c r="A71" s="22" t="s">
        <v>2</v>
      </c>
      <c r="B71" s="22" t="s">
        <v>11</v>
      </c>
      <c r="C71" s="22" t="s">
        <v>41</v>
      </c>
      <c r="D71" s="22" t="s">
        <v>230</v>
      </c>
      <c r="E71" s="22" t="s">
        <v>230</v>
      </c>
      <c r="F71" s="11" t="s">
        <v>42</v>
      </c>
      <c r="G71" s="11" t="s">
        <v>96</v>
      </c>
      <c r="H71" s="11" t="s">
        <v>55</v>
      </c>
      <c r="I71" s="12" t="s">
        <v>231</v>
      </c>
      <c r="J71" s="12"/>
      <c r="K71" s="25">
        <v>43678</v>
      </c>
      <c r="L71" s="25"/>
      <c r="M71" s="13"/>
      <c r="N71" s="26"/>
      <c r="O71" s="14"/>
      <c r="P71" s="18" t="s">
        <v>58</v>
      </c>
      <c r="Q71" s="18" t="s">
        <v>58</v>
      </c>
      <c r="R71" s="18" t="s">
        <v>58</v>
      </c>
      <c r="S71" s="15" t="s">
        <v>58</v>
      </c>
      <c r="T71" s="18" t="s">
        <v>58</v>
      </c>
      <c r="U71" s="18" t="s">
        <v>58</v>
      </c>
      <c r="V71" s="18" t="s">
        <v>58</v>
      </c>
      <c r="W71" s="46"/>
      <c r="X71" s="28" t="s">
        <v>58</v>
      </c>
      <c r="Y71" s="28" t="s">
        <v>58</v>
      </c>
      <c r="Z71" s="28" t="s">
        <v>58</v>
      </c>
      <c r="AA71" s="28" t="s">
        <v>58</v>
      </c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50"/>
      <c r="AP71" s="16" t="s">
        <v>58</v>
      </c>
    </row>
    <row r="72" spans="1:42" x14ac:dyDescent="0.25">
      <c r="A72" s="22" t="s">
        <v>2</v>
      </c>
      <c r="B72" s="22" t="s">
        <v>11</v>
      </c>
      <c r="C72" s="22" t="s">
        <v>41</v>
      </c>
      <c r="D72" s="23" t="s">
        <v>161</v>
      </c>
      <c r="E72" s="22" t="s">
        <v>161</v>
      </c>
      <c r="F72" s="11" t="s">
        <v>42</v>
      </c>
      <c r="G72" s="11" t="s">
        <v>96</v>
      </c>
      <c r="H72" s="11" t="s">
        <v>55</v>
      </c>
      <c r="I72" s="12" t="s">
        <v>56</v>
      </c>
      <c r="J72" s="12" t="s">
        <v>129</v>
      </c>
      <c r="K72" s="25">
        <v>43160</v>
      </c>
      <c r="L72" s="25">
        <v>43770</v>
      </c>
      <c r="M72" s="13">
        <v>44341</v>
      </c>
      <c r="N72" s="26">
        <v>44172</v>
      </c>
      <c r="O72" s="14" t="s">
        <v>57</v>
      </c>
      <c r="P72" s="18">
        <v>44452</v>
      </c>
      <c r="Q72" s="18">
        <v>44461</v>
      </c>
      <c r="R72" s="18">
        <v>44459</v>
      </c>
      <c r="S72" s="15">
        <v>1</v>
      </c>
      <c r="T72" s="18">
        <v>44574</v>
      </c>
      <c r="U72" s="18">
        <v>44805</v>
      </c>
      <c r="V72" s="18" t="s">
        <v>58</v>
      </c>
      <c r="W72" s="46"/>
      <c r="X72" s="28">
        <v>44641</v>
      </c>
      <c r="Y72" s="28" t="s">
        <v>58</v>
      </c>
      <c r="Z72" s="28" t="s">
        <v>58</v>
      </c>
      <c r="AA72" s="28" t="s">
        <v>58</v>
      </c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50" t="s">
        <v>322</v>
      </c>
      <c r="AP72" s="16" t="s">
        <v>58</v>
      </c>
    </row>
    <row r="73" spans="1:42" x14ac:dyDescent="0.25">
      <c r="A73" s="9" t="s">
        <v>3</v>
      </c>
      <c r="B73" s="9" t="s">
        <v>6</v>
      </c>
      <c r="C73" s="9" t="s">
        <v>68</v>
      </c>
      <c r="D73" s="9" t="s">
        <v>232</v>
      </c>
      <c r="E73" s="9" t="s">
        <v>232</v>
      </c>
      <c r="F73" s="11" t="s">
        <v>42</v>
      </c>
      <c r="G73" s="11" t="s">
        <v>96</v>
      </c>
      <c r="H73" s="11" t="s">
        <v>43</v>
      </c>
      <c r="I73" s="12" t="s">
        <v>56</v>
      </c>
      <c r="J73" s="29"/>
      <c r="K73" s="25">
        <v>43160</v>
      </c>
      <c r="L73" s="25"/>
      <c r="M73" s="13"/>
      <c r="N73" s="26"/>
      <c r="O73" s="14"/>
      <c r="P73" s="18" t="s">
        <v>58</v>
      </c>
      <c r="Q73" s="18" t="s">
        <v>58</v>
      </c>
      <c r="R73" s="18" t="s">
        <v>58</v>
      </c>
      <c r="S73" s="15" t="s">
        <v>58</v>
      </c>
      <c r="T73" s="18" t="s">
        <v>58</v>
      </c>
      <c r="U73" s="18" t="s">
        <v>58</v>
      </c>
      <c r="V73" s="18" t="s">
        <v>58</v>
      </c>
      <c r="W73" s="18"/>
      <c r="X73" s="28" t="s">
        <v>58</v>
      </c>
      <c r="Y73" s="28" t="s">
        <v>58</v>
      </c>
      <c r="Z73" s="28" t="s">
        <v>58</v>
      </c>
      <c r="AA73" s="28" t="s">
        <v>58</v>
      </c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50"/>
      <c r="AP73" s="16" t="s">
        <v>58</v>
      </c>
    </row>
    <row r="74" spans="1:42" x14ac:dyDescent="0.25">
      <c r="A74" s="9" t="s">
        <v>3</v>
      </c>
      <c r="B74" s="9" t="s">
        <v>6</v>
      </c>
      <c r="C74" s="9" t="s">
        <v>68</v>
      </c>
      <c r="D74" s="9" t="s">
        <v>233</v>
      </c>
      <c r="E74" s="10" t="s">
        <v>233</v>
      </c>
      <c r="F74" s="11" t="s">
        <v>70</v>
      </c>
      <c r="G74" s="11" t="s">
        <v>164</v>
      </c>
      <c r="H74" s="11" t="s">
        <v>43</v>
      </c>
      <c r="I74" s="12" t="s">
        <v>44</v>
      </c>
      <c r="J74" s="29" t="s">
        <v>329</v>
      </c>
      <c r="K74" s="25">
        <v>43739</v>
      </c>
      <c r="L74" s="25"/>
      <c r="M74" s="13"/>
      <c r="N74" s="26"/>
      <c r="O74" s="14" t="e">
        <v>#N/A</v>
      </c>
      <c r="P74" s="18" t="s">
        <v>46</v>
      </c>
      <c r="Q74" s="18" t="s">
        <v>58</v>
      </c>
      <c r="R74" s="18" t="s">
        <v>58</v>
      </c>
      <c r="S74" s="15" t="s">
        <v>58</v>
      </c>
      <c r="T74" s="18" t="s">
        <v>58</v>
      </c>
      <c r="U74" s="18" t="s">
        <v>58</v>
      </c>
      <c r="V74" s="18" t="s">
        <v>58</v>
      </c>
      <c r="W74" s="18"/>
      <c r="X74" s="28" t="s">
        <v>58</v>
      </c>
      <c r="Y74" s="28" t="s">
        <v>58</v>
      </c>
      <c r="Z74" s="28" t="s">
        <v>58</v>
      </c>
      <c r="AA74" s="28" t="s">
        <v>58</v>
      </c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2"/>
      <c r="AN74" s="42"/>
      <c r="AO74" s="50" t="s">
        <v>46</v>
      </c>
      <c r="AP74" s="16" t="s">
        <v>330</v>
      </c>
    </row>
    <row r="75" spans="1:42" x14ac:dyDescent="0.25">
      <c r="A75" s="9" t="s">
        <v>3</v>
      </c>
      <c r="B75" s="9" t="s">
        <v>6</v>
      </c>
      <c r="C75" s="9" t="s">
        <v>68</v>
      </c>
      <c r="D75" s="9" t="s">
        <v>234</v>
      </c>
      <c r="E75" s="9" t="s">
        <v>234</v>
      </c>
      <c r="F75" s="11" t="s">
        <v>70</v>
      </c>
      <c r="G75" s="11" t="s">
        <v>164</v>
      </c>
      <c r="H75" s="11" t="s">
        <v>43</v>
      </c>
      <c r="I75" s="12" t="s">
        <v>72</v>
      </c>
      <c r="J75" s="29" t="e">
        <v>#N/A</v>
      </c>
      <c r="K75" s="25"/>
      <c r="L75" s="25"/>
      <c r="M75" s="13"/>
      <c r="N75" s="26"/>
      <c r="O75" s="14" t="e">
        <v>#N/A</v>
      </c>
      <c r="P75" s="18" t="s">
        <v>58</v>
      </c>
      <c r="Q75" s="18" t="s">
        <v>58</v>
      </c>
      <c r="R75" s="18" t="s">
        <v>58</v>
      </c>
      <c r="S75" s="15" t="s">
        <v>58</v>
      </c>
      <c r="T75" s="18" t="s">
        <v>58</v>
      </c>
      <c r="U75" s="18" t="s">
        <v>58</v>
      </c>
      <c r="V75" s="18" t="s">
        <v>58</v>
      </c>
      <c r="W75" s="18"/>
      <c r="X75" s="28" t="s">
        <v>58</v>
      </c>
      <c r="Y75" s="28" t="s">
        <v>58</v>
      </c>
      <c r="Z75" s="28" t="s">
        <v>58</v>
      </c>
      <c r="AA75" s="28" t="s">
        <v>58</v>
      </c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50"/>
      <c r="AP75" s="16" t="s">
        <v>58</v>
      </c>
    </row>
    <row r="76" spans="1:42" x14ac:dyDescent="0.25">
      <c r="A76" s="9" t="s">
        <v>3</v>
      </c>
      <c r="B76" s="9" t="s">
        <v>6</v>
      </c>
      <c r="C76" s="9" t="s">
        <v>68</v>
      </c>
      <c r="D76" s="9" t="s">
        <v>94</v>
      </c>
      <c r="E76" s="9" t="s">
        <v>95</v>
      </c>
      <c r="F76" s="11" t="s">
        <v>42</v>
      </c>
      <c r="G76" s="11" t="s">
        <v>96</v>
      </c>
      <c r="H76" s="11" t="s">
        <v>43</v>
      </c>
      <c r="I76" s="12" t="s">
        <v>44</v>
      </c>
      <c r="J76" s="29" t="s">
        <v>97</v>
      </c>
      <c r="K76" s="25"/>
      <c r="L76" s="25">
        <v>43313</v>
      </c>
      <c r="M76" s="13" t="s">
        <v>98</v>
      </c>
      <c r="N76" s="26"/>
      <c r="O76" s="14" t="s">
        <v>57</v>
      </c>
      <c r="P76" s="18" t="s">
        <v>58</v>
      </c>
      <c r="Q76" s="18" t="s">
        <v>58</v>
      </c>
      <c r="R76" s="18" t="s">
        <v>58</v>
      </c>
      <c r="S76" s="15">
        <v>1</v>
      </c>
      <c r="T76" s="18">
        <v>43509</v>
      </c>
      <c r="U76" s="18">
        <v>43565</v>
      </c>
      <c r="V76" s="18">
        <v>43687</v>
      </c>
      <c r="W76" s="18"/>
      <c r="X76" s="28" t="s">
        <v>58</v>
      </c>
      <c r="Y76" s="28" t="s">
        <v>58</v>
      </c>
      <c r="Z76" s="28">
        <v>43893</v>
      </c>
      <c r="AA76" s="28" t="s">
        <v>58</v>
      </c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2"/>
      <c r="AN76" s="42"/>
      <c r="AO76" s="50" t="s">
        <v>325</v>
      </c>
      <c r="AP76" s="16" t="s">
        <v>58</v>
      </c>
    </row>
    <row r="77" spans="1:42" x14ac:dyDescent="0.25">
      <c r="A77" s="9" t="s">
        <v>3</v>
      </c>
      <c r="B77" s="9" t="s">
        <v>6</v>
      </c>
      <c r="C77" s="9" t="s">
        <v>68</v>
      </c>
      <c r="D77" s="9" t="s">
        <v>94</v>
      </c>
      <c r="E77" s="9" t="s">
        <v>94</v>
      </c>
      <c r="F77" s="11" t="s">
        <v>42</v>
      </c>
      <c r="G77" s="11" t="s">
        <v>132</v>
      </c>
      <c r="H77" s="11" t="s">
        <v>55</v>
      </c>
      <c r="I77" s="12" t="s">
        <v>67</v>
      </c>
      <c r="J77" s="29" t="s">
        <v>106</v>
      </c>
      <c r="K77" s="25">
        <v>43160</v>
      </c>
      <c r="L77" s="25">
        <v>43861</v>
      </c>
      <c r="M77" s="13">
        <v>43978</v>
      </c>
      <c r="N77" s="26"/>
      <c r="O77" s="14" t="s">
        <v>57</v>
      </c>
      <c r="P77" s="18" t="s">
        <v>58</v>
      </c>
      <c r="Q77" s="18" t="s">
        <v>58</v>
      </c>
      <c r="R77" s="18" t="s">
        <v>58</v>
      </c>
      <c r="S77" s="15" t="s">
        <v>58</v>
      </c>
      <c r="T77" s="18" t="s">
        <v>58</v>
      </c>
      <c r="U77" s="18" t="s">
        <v>58</v>
      </c>
      <c r="V77" s="18" t="s">
        <v>58</v>
      </c>
      <c r="W77" s="18"/>
      <c r="X77" s="28" t="s">
        <v>58</v>
      </c>
      <c r="Y77" s="28" t="s">
        <v>58</v>
      </c>
      <c r="Z77" s="28" t="s">
        <v>58</v>
      </c>
      <c r="AA77" s="28" t="s">
        <v>58</v>
      </c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50"/>
      <c r="AP77" s="16" t="s">
        <v>58</v>
      </c>
    </row>
    <row r="78" spans="1:42" x14ac:dyDescent="0.25">
      <c r="A78" s="9" t="s">
        <v>3</v>
      </c>
      <c r="B78" s="9" t="s">
        <v>6</v>
      </c>
      <c r="C78" s="9" t="s">
        <v>68</v>
      </c>
      <c r="D78" s="9" t="s">
        <v>235</v>
      </c>
      <c r="E78" s="10" t="s">
        <v>235</v>
      </c>
      <c r="F78" s="11" t="s">
        <v>70</v>
      </c>
      <c r="G78" s="11" t="s">
        <v>164</v>
      </c>
      <c r="H78" s="11" t="s">
        <v>43</v>
      </c>
      <c r="I78" s="12" t="s">
        <v>72</v>
      </c>
      <c r="J78" s="29" t="s">
        <v>287</v>
      </c>
      <c r="K78" s="25"/>
      <c r="L78" s="25"/>
      <c r="M78" s="13"/>
      <c r="N78" s="26"/>
      <c r="O78" s="14" t="e">
        <v>#N/A</v>
      </c>
      <c r="P78" s="18" t="s">
        <v>328</v>
      </c>
      <c r="Q78" s="18" t="s">
        <v>58</v>
      </c>
      <c r="R78" s="18" t="s">
        <v>58</v>
      </c>
      <c r="S78" s="15">
        <v>0.7</v>
      </c>
      <c r="T78" s="18" t="s">
        <v>58</v>
      </c>
      <c r="U78" s="18" t="s">
        <v>58</v>
      </c>
      <c r="V78" s="18" t="s">
        <v>58</v>
      </c>
      <c r="W78" s="18"/>
      <c r="X78" s="28" t="s">
        <v>58</v>
      </c>
      <c r="Y78" s="28" t="s">
        <v>58</v>
      </c>
      <c r="Z78" s="28" t="s">
        <v>58</v>
      </c>
      <c r="AA78" s="28" t="s">
        <v>58</v>
      </c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50" t="s">
        <v>46</v>
      </c>
      <c r="AP78" s="16" t="s">
        <v>331</v>
      </c>
    </row>
    <row r="79" spans="1:42" x14ac:dyDescent="0.25">
      <c r="A79" s="9" t="s">
        <v>3</v>
      </c>
      <c r="B79" s="9" t="s">
        <v>6</v>
      </c>
      <c r="C79" s="9" t="s">
        <v>68</v>
      </c>
      <c r="D79" s="9" t="s">
        <v>125</v>
      </c>
      <c r="E79" s="9" t="s">
        <v>125</v>
      </c>
      <c r="F79" s="11" t="s">
        <v>42</v>
      </c>
      <c r="G79" s="11" t="s">
        <v>96</v>
      </c>
      <c r="H79" s="11" t="s">
        <v>55</v>
      </c>
      <c r="I79" s="12" t="s">
        <v>56</v>
      </c>
      <c r="J79" s="29" t="s">
        <v>124</v>
      </c>
      <c r="K79" s="25">
        <v>43586</v>
      </c>
      <c r="L79" s="25">
        <v>43617</v>
      </c>
      <c r="M79" s="13" t="s">
        <v>98</v>
      </c>
      <c r="N79" s="26"/>
      <c r="O79" s="14" t="s">
        <v>57</v>
      </c>
      <c r="P79" s="18" t="s">
        <v>58</v>
      </c>
      <c r="Q79" s="18" t="s">
        <v>58</v>
      </c>
      <c r="R79" s="18" t="s">
        <v>58</v>
      </c>
      <c r="S79" s="15">
        <v>1</v>
      </c>
      <c r="T79" s="18">
        <v>43960</v>
      </c>
      <c r="U79" s="18">
        <v>44068</v>
      </c>
      <c r="V79" s="18">
        <v>44421</v>
      </c>
      <c r="W79" s="18"/>
      <c r="X79" s="28" t="s">
        <v>58</v>
      </c>
      <c r="Y79" s="28" t="s">
        <v>58</v>
      </c>
      <c r="Z79" s="28">
        <v>44159</v>
      </c>
      <c r="AA79" s="28" t="s">
        <v>58</v>
      </c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50" t="s">
        <v>325</v>
      </c>
      <c r="AP79" s="16" t="s">
        <v>58</v>
      </c>
    </row>
    <row r="80" spans="1:42" x14ac:dyDescent="0.25">
      <c r="A80" s="9" t="s">
        <v>3</v>
      </c>
      <c r="B80" s="9" t="s">
        <v>6</v>
      </c>
      <c r="C80" s="9" t="s">
        <v>68</v>
      </c>
      <c r="D80" s="9" t="s">
        <v>125</v>
      </c>
      <c r="E80" s="34" t="s">
        <v>236</v>
      </c>
      <c r="F80" s="11" t="s">
        <v>54</v>
      </c>
      <c r="G80" s="11" t="s">
        <v>96</v>
      </c>
      <c r="H80" s="11" t="s">
        <v>55</v>
      </c>
      <c r="I80" s="12" t="s">
        <v>67</v>
      </c>
      <c r="J80" s="29" t="s">
        <v>124</v>
      </c>
      <c r="K80" s="25"/>
      <c r="L80" s="25">
        <v>44247</v>
      </c>
      <c r="M80" s="13" t="s">
        <v>98</v>
      </c>
      <c r="N80" s="26"/>
      <c r="O80" s="14" t="e">
        <v>#N/A</v>
      </c>
      <c r="P80" s="18" t="s">
        <v>58</v>
      </c>
      <c r="Q80" s="18" t="s">
        <v>58</v>
      </c>
      <c r="R80" s="18" t="s">
        <v>58</v>
      </c>
      <c r="S80" s="15" t="s">
        <v>58</v>
      </c>
      <c r="T80" s="18" t="s">
        <v>58</v>
      </c>
      <c r="U80" s="18" t="s">
        <v>58</v>
      </c>
      <c r="V80" s="18" t="s">
        <v>58</v>
      </c>
      <c r="W80" s="18"/>
      <c r="X80" s="28" t="s">
        <v>58</v>
      </c>
      <c r="Y80" s="28" t="s">
        <v>58</v>
      </c>
      <c r="Z80" s="28" t="s">
        <v>58</v>
      </c>
      <c r="AA80" s="28" t="s">
        <v>58</v>
      </c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50"/>
      <c r="AP80" s="16" t="s">
        <v>58</v>
      </c>
    </row>
    <row r="81" spans="1:42" x14ac:dyDescent="0.25">
      <c r="A81" s="9" t="s">
        <v>3</v>
      </c>
      <c r="B81" s="9" t="s">
        <v>6</v>
      </c>
      <c r="C81" s="9" t="s">
        <v>68</v>
      </c>
      <c r="D81" s="9" t="s">
        <v>237</v>
      </c>
      <c r="E81" s="34" t="s">
        <v>238</v>
      </c>
      <c r="F81" s="11" t="s">
        <v>54</v>
      </c>
      <c r="G81" s="11" t="s">
        <v>132</v>
      </c>
      <c r="H81" s="11" t="s">
        <v>43</v>
      </c>
      <c r="I81" s="12" t="s">
        <v>67</v>
      </c>
      <c r="J81" s="29" t="s">
        <v>102</v>
      </c>
      <c r="K81" s="25">
        <v>43405</v>
      </c>
      <c r="L81" s="25">
        <v>43861</v>
      </c>
      <c r="M81" s="13">
        <v>43978</v>
      </c>
      <c r="N81" s="26"/>
      <c r="O81" s="14" t="s">
        <v>57</v>
      </c>
      <c r="P81" s="18" t="s">
        <v>58</v>
      </c>
      <c r="Q81" s="18" t="s">
        <v>58</v>
      </c>
      <c r="R81" s="18" t="s">
        <v>58</v>
      </c>
      <c r="S81" s="15" t="s">
        <v>58</v>
      </c>
      <c r="T81" s="18" t="s">
        <v>58</v>
      </c>
      <c r="U81" s="18" t="s">
        <v>58</v>
      </c>
      <c r="V81" s="18" t="s">
        <v>58</v>
      </c>
      <c r="W81" s="18"/>
      <c r="X81" s="28" t="s">
        <v>58</v>
      </c>
      <c r="Y81" s="28" t="s">
        <v>58</v>
      </c>
      <c r="Z81" s="28" t="s">
        <v>58</v>
      </c>
      <c r="AA81" s="28" t="s">
        <v>58</v>
      </c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50"/>
      <c r="AP81" s="16" t="s">
        <v>58</v>
      </c>
    </row>
    <row r="82" spans="1:42" x14ac:dyDescent="0.25">
      <c r="A82" s="9" t="s">
        <v>3</v>
      </c>
      <c r="B82" s="9" t="s">
        <v>6</v>
      </c>
      <c r="C82" s="9" t="s">
        <v>68</v>
      </c>
      <c r="D82" s="9" t="s">
        <v>237</v>
      </c>
      <c r="E82" s="34" t="s">
        <v>239</v>
      </c>
      <c r="F82" s="11" t="s">
        <v>54</v>
      </c>
      <c r="G82" s="11" t="s">
        <v>96</v>
      </c>
      <c r="H82" s="11" t="s">
        <v>43</v>
      </c>
      <c r="I82" s="12" t="s">
        <v>56</v>
      </c>
      <c r="J82" s="29" t="s">
        <v>102</v>
      </c>
      <c r="K82" s="25"/>
      <c r="L82" s="25">
        <v>44515</v>
      </c>
      <c r="M82" s="13" t="s">
        <v>46</v>
      </c>
      <c r="N82" s="26"/>
      <c r="O82" s="14" t="e">
        <v>#N/A</v>
      </c>
      <c r="P82" s="18" t="s">
        <v>58</v>
      </c>
      <c r="Q82" s="18" t="s">
        <v>58</v>
      </c>
      <c r="R82" s="18" t="s">
        <v>58</v>
      </c>
      <c r="S82" s="15" t="s">
        <v>58</v>
      </c>
      <c r="T82" s="18" t="s">
        <v>58</v>
      </c>
      <c r="U82" s="18" t="s">
        <v>58</v>
      </c>
      <c r="V82" s="18" t="s">
        <v>58</v>
      </c>
      <c r="W82" s="18"/>
      <c r="X82" s="28" t="s">
        <v>58</v>
      </c>
      <c r="Y82" s="28" t="s">
        <v>58</v>
      </c>
      <c r="Z82" s="28" t="s">
        <v>58</v>
      </c>
      <c r="AA82" s="28" t="s">
        <v>58</v>
      </c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50"/>
      <c r="AP82" s="16" t="s">
        <v>58</v>
      </c>
    </row>
    <row r="83" spans="1:42" x14ac:dyDescent="0.25">
      <c r="A83" s="9" t="s">
        <v>3</v>
      </c>
      <c r="B83" s="9" t="s">
        <v>6</v>
      </c>
      <c r="C83" s="9" t="s">
        <v>68</v>
      </c>
      <c r="D83" s="9" t="s">
        <v>101</v>
      </c>
      <c r="E83" s="9" t="s">
        <v>101</v>
      </c>
      <c r="F83" s="11" t="s">
        <v>42</v>
      </c>
      <c r="G83" s="11" t="s">
        <v>96</v>
      </c>
      <c r="H83" s="11" t="s">
        <v>43</v>
      </c>
      <c r="I83" s="12" t="s">
        <v>44</v>
      </c>
      <c r="J83" s="29" t="s">
        <v>102</v>
      </c>
      <c r="K83" s="25">
        <v>43160</v>
      </c>
      <c r="L83" s="25">
        <v>43313</v>
      </c>
      <c r="M83" s="13" t="s">
        <v>98</v>
      </c>
      <c r="N83" s="26"/>
      <c r="O83" s="14" t="s">
        <v>57</v>
      </c>
      <c r="P83" s="18" t="s">
        <v>58</v>
      </c>
      <c r="Q83" s="18" t="s">
        <v>58</v>
      </c>
      <c r="R83" s="18" t="s">
        <v>58</v>
      </c>
      <c r="S83" s="15">
        <v>1</v>
      </c>
      <c r="T83" s="18">
        <v>43571</v>
      </c>
      <c r="U83" s="18">
        <v>43638</v>
      </c>
      <c r="V83" s="18">
        <v>44053</v>
      </c>
      <c r="W83" s="18"/>
      <c r="X83" s="28" t="s">
        <v>58</v>
      </c>
      <c r="Y83" s="28" t="s">
        <v>58</v>
      </c>
      <c r="Z83" s="28">
        <v>43893</v>
      </c>
      <c r="AA83" s="28" t="s">
        <v>58</v>
      </c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2"/>
      <c r="AN83" s="42"/>
      <c r="AO83" s="50" t="s">
        <v>325</v>
      </c>
      <c r="AP83" s="16" t="s">
        <v>58</v>
      </c>
    </row>
    <row r="84" spans="1:42" x14ac:dyDescent="0.25">
      <c r="A84" s="9" t="s">
        <v>3</v>
      </c>
      <c r="B84" s="9" t="s">
        <v>6</v>
      </c>
      <c r="C84" s="9" t="s">
        <v>68</v>
      </c>
      <c r="D84" s="9" t="s">
        <v>240</v>
      </c>
      <c r="E84" s="10" t="s">
        <v>240</v>
      </c>
      <c r="F84" s="11" t="s">
        <v>70</v>
      </c>
      <c r="G84" s="11" t="s">
        <v>164</v>
      </c>
      <c r="H84" s="11" t="s">
        <v>43</v>
      </c>
      <c r="I84" s="12" t="s">
        <v>44</v>
      </c>
      <c r="J84" s="29" t="s">
        <v>102</v>
      </c>
      <c r="K84" s="25">
        <v>43739</v>
      </c>
      <c r="L84" s="25"/>
      <c r="M84" s="13"/>
      <c r="N84" s="26"/>
      <c r="O84" s="14" t="e">
        <v>#N/A</v>
      </c>
      <c r="P84" s="18" t="s">
        <v>46</v>
      </c>
      <c r="Q84" s="18" t="s">
        <v>58</v>
      </c>
      <c r="R84" s="18" t="s">
        <v>58</v>
      </c>
      <c r="S84" s="15" t="s">
        <v>58</v>
      </c>
      <c r="T84" s="18" t="s">
        <v>58</v>
      </c>
      <c r="U84" s="18" t="s">
        <v>58</v>
      </c>
      <c r="V84" s="18" t="s">
        <v>58</v>
      </c>
      <c r="W84" s="18"/>
      <c r="X84" s="28" t="s">
        <v>58</v>
      </c>
      <c r="Y84" s="28" t="s">
        <v>58</v>
      </c>
      <c r="Z84" s="28" t="s">
        <v>58</v>
      </c>
      <c r="AA84" s="28" t="s">
        <v>58</v>
      </c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2"/>
      <c r="AN84" s="42"/>
      <c r="AO84" s="50" t="s">
        <v>46</v>
      </c>
      <c r="AP84" s="16" t="s">
        <v>331</v>
      </c>
    </row>
    <row r="85" spans="1:42" x14ac:dyDescent="0.25">
      <c r="A85" s="9" t="s">
        <v>3</v>
      </c>
      <c r="B85" s="9" t="s">
        <v>6</v>
      </c>
      <c r="C85" s="9" t="s">
        <v>36</v>
      </c>
      <c r="D85" s="9" t="s">
        <v>241</v>
      </c>
      <c r="E85" s="9" t="s">
        <v>242</v>
      </c>
      <c r="F85" s="11" t="s">
        <v>42</v>
      </c>
      <c r="G85" s="11" t="s">
        <v>96</v>
      </c>
      <c r="H85" s="11" t="s">
        <v>55</v>
      </c>
      <c r="I85" s="12" t="s">
        <v>56</v>
      </c>
      <c r="J85" s="29"/>
      <c r="K85" s="25">
        <v>43160</v>
      </c>
      <c r="L85" s="25">
        <v>43191</v>
      </c>
      <c r="M85" s="13"/>
      <c r="N85" s="26"/>
      <c r="O85" s="14"/>
      <c r="P85" s="18" t="s">
        <v>58</v>
      </c>
      <c r="Q85" s="18" t="s">
        <v>58</v>
      </c>
      <c r="R85" s="18" t="s">
        <v>58</v>
      </c>
      <c r="S85" s="15" t="s">
        <v>58</v>
      </c>
      <c r="T85" s="18" t="s">
        <v>58</v>
      </c>
      <c r="U85" s="18" t="s">
        <v>58</v>
      </c>
      <c r="V85" s="18" t="s">
        <v>58</v>
      </c>
      <c r="W85" s="18"/>
      <c r="X85" s="28" t="s">
        <v>58</v>
      </c>
      <c r="Y85" s="28" t="s">
        <v>58</v>
      </c>
      <c r="Z85" s="28" t="s">
        <v>58</v>
      </c>
      <c r="AA85" s="28" t="s">
        <v>58</v>
      </c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50"/>
      <c r="AP85" s="16" t="s">
        <v>58</v>
      </c>
    </row>
    <row r="86" spans="1:42" x14ac:dyDescent="0.25">
      <c r="A86" s="9" t="s">
        <v>3</v>
      </c>
      <c r="B86" s="9" t="s">
        <v>6</v>
      </c>
      <c r="C86" s="9" t="s">
        <v>36</v>
      </c>
      <c r="D86" s="9" t="s">
        <v>243</v>
      </c>
      <c r="E86" s="9" t="s">
        <v>243</v>
      </c>
      <c r="F86" s="11" t="s">
        <v>42</v>
      </c>
      <c r="G86" s="11" t="s">
        <v>132</v>
      </c>
      <c r="H86" s="11" t="s">
        <v>55</v>
      </c>
      <c r="I86" s="12" t="s">
        <v>67</v>
      </c>
      <c r="J86" s="29" t="s">
        <v>106</v>
      </c>
      <c r="K86" s="25">
        <v>43160</v>
      </c>
      <c r="L86" s="25"/>
      <c r="M86" s="13"/>
      <c r="N86" s="26"/>
      <c r="O86" s="14" t="s">
        <v>57</v>
      </c>
      <c r="P86" s="18" t="s">
        <v>58</v>
      </c>
      <c r="Q86" s="18" t="s">
        <v>58</v>
      </c>
      <c r="R86" s="18" t="s">
        <v>58</v>
      </c>
      <c r="S86" s="15" t="s">
        <v>58</v>
      </c>
      <c r="T86" s="18" t="s">
        <v>58</v>
      </c>
      <c r="U86" s="18" t="s">
        <v>58</v>
      </c>
      <c r="V86" s="18" t="s">
        <v>58</v>
      </c>
      <c r="W86" s="18"/>
      <c r="X86" s="28" t="s">
        <v>58</v>
      </c>
      <c r="Y86" s="28" t="s">
        <v>58</v>
      </c>
      <c r="Z86" s="28" t="s">
        <v>58</v>
      </c>
      <c r="AA86" s="28" t="s">
        <v>58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50"/>
      <c r="AP86" s="16" t="s">
        <v>58</v>
      </c>
    </row>
    <row r="87" spans="1:42" x14ac:dyDescent="0.25">
      <c r="A87" s="9" t="s">
        <v>3</v>
      </c>
      <c r="B87" s="9" t="s">
        <v>6</v>
      </c>
      <c r="C87" s="9" t="s">
        <v>36</v>
      </c>
      <c r="D87" s="9" t="s">
        <v>243</v>
      </c>
      <c r="E87" s="9" t="s">
        <v>244</v>
      </c>
      <c r="F87" s="11" t="s">
        <v>42</v>
      </c>
      <c r="G87" s="11" t="s">
        <v>132</v>
      </c>
      <c r="H87" s="11" t="s">
        <v>55</v>
      </c>
      <c r="I87" s="12" t="s">
        <v>67</v>
      </c>
      <c r="J87" s="29" t="s">
        <v>106</v>
      </c>
      <c r="K87" s="25"/>
      <c r="L87" s="25">
        <v>43252</v>
      </c>
      <c r="M87" s="13"/>
      <c r="N87" s="26"/>
      <c r="O87" s="14" t="s">
        <v>57</v>
      </c>
      <c r="P87" s="18" t="s">
        <v>58</v>
      </c>
      <c r="Q87" s="18" t="s">
        <v>58</v>
      </c>
      <c r="R87" s="18" t="s">
        <v>58</v>
      </c>
      <c r="S87" s="15" t="s">
        <v>58</v>
      </c>
      <c r="T87" s="18" t="s">
        <v>58</v>
      </c>
      <c r="U87" s="18" t="s">
        <v>58</v>
      </c>
      <c r="V87" s="18" t="s">
        <v>58</v>
      </c>
      <c r="W87" s="18"/>
      <c r="X87" s="28" t="s">
        <v>58</v>
      </c>
      <c r="Y87" s="28" t="s">
        <v>58</v>
      </c>
      <c r="Z87" s="28" t="s">
        <v>58</v>
      </c>
      <c r="AA87" s="28" t="s">
        <v>58</v>
      </c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50"/>
      <c r="AP87" s="16" t="s">
        <v>58</v>
      </c>
    </row>
    <row r="88" spans="1:42" x14ac:dyDescent="0.25">
      <c r="A88" s="9" t="s">
        <v>3</v>
      </c>
      <c r="B88" s="9" t="s">
        <v>6</v>
      </c>
      <c r="C88" s="9" t="s">
        <v>36</v>
      </c>
      <c r="D88" s="9" t="s">
        <v>243</v>
      </c>
      <c r="E88" s="9" t="s">
        <v>245</v>
      </c>
      <c r="F88" s="11" t="s">
        <v>42</v>
      </c>
      <c r="G88" s="11" t="s">
        <v>96</v>
      </c>
      <c r="H88" s="11" t="s">
        <v>55</v>
      </c>
      <c r="I88" s="12" t="s">
        <v>56</v>
      </c>
      <c r="J88" s="29"/>
      <c r="K88" s="25"/>
      <c r="L88" s="25">
        <v>43191</v>
      </c>
      <c r="M88" s="13"/>
      <c r="N88" s="26"/>
      <c r="O88" s="14"/>
      <c r="P88" s="18" t="s">
        <v>58</v>
      </c>
      <c r="Q88" s="18" t="s">
        <v>58</v>
      </c>
      <c r="R88" s="18" t="s">
        <v>58</v>
      </c>
      <c r="S88" s="15" t="s">
        <v>58</v>
      </c>
      <c r="T88" s="18" t="s">
        <v>58</v>
      </c>
      <c r="U88" s="18" t="s">
        <v>58</v>
      </c>
      <c r="V88" s="18" t="s">
        <v>58</v>
      </c>
      <c r="W88" s="18"/>
      <c r="X88" s="28" t="s">
        <v>58</v>
      </c>
      <c r="Y88" s="28" t="s">
        <v>58</v>
      </c>
      <c r="Z88" s="28" t="s">
        <v>58</v>
      </c>
      <c r="AA88" s="28" t="s">
        <v>58</v>
      </c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50"/>
      <c r="AP88" s="16" t="s">
        <v>58</v>
      </c>
    </row>
    <row r="89" spans="1:42" x14ac:dyDescent="0.25">
      <c r="A89" s="9" t="s">
        <v>3</v>
      </c>
      <c r="B89" s="9" t="s">
        <v>6</v>
      </c>
      <c r="C89" s="9" t="s">
        <v>36</v>
      </c>
      <c r="D89" s="9" t="s">
        <v>135</v>
      </c>
      <c r="E89" s="9" t="s">
        <v>135</v>
      </c>
      <c r="F89" s="11" t="s">
        <v>42</v>
      </c>
      <c r="G89" s="11" t="s">
        <v>132</v>
      </c>
      <c r="H89" s="11" t="s">
        <v>43</v>
      </c>
      <c r="I89" s="12" t="s">
        <v>67</v>
      </c>
      <c r="J89" s="12" t="s">
        <v>106</v>
      </c>
      <c r="K89" s="25">
        <v>43617</v>
      </c>
      <c r="L89" s="25">
        <v>43891</v>
      </c>
      <c r="M89" s="13" t="e">
        <v>#N/A</v>
      </c>
      <c r="N89" s="27"/>
      <c r="O89" s="14" t="s">
        <v>57</v>
      </c>
      <c r="P89" s="18">
        <v>44015</v>
      </c>
      <c r="Q89" s="18" t="s">
        <v>58</v>
      </c>
      <c r="R89" s="18">
        <v>44035</v>
      </c>
      <c r="S89" s="15">
        <v>1</v>
      </c>
      <c r="T89" s="18">
        <v>44144</v>
      </c>
      <c r="U89" s="18">
        <v>44174</v>
      </c>
      <c r="V89" s="18" t="s">
        <v>327</v>
      </c>
      <c r="W89" s="18"/>
      <c r="X89" s="28" t="s">
        <v>58</v>
      </c>
      <c r="Y89" s="28" t="s">
        <v>58</v>
      </c>
      <c r="Z89" s="28" t="s">
        <v>58</v>
      </c>
      <c r="AA89" s="28" t="s">
        <v>58</v>
      </c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50" t="s">
        <v>325</v>
      </c>
      <c r="AP89" s="16" t="s">
        <v>58</v>
      </c>
    </row>
    <row r="90" spans="1:42" x14ac:dyDescent="0.25">
      <c r="A90" s="9" t="s">
        <v>3</v>
      </c>
      <c r="B90" s="9" t="s">
        <v>6</v>
      </c>
      <c r="C90" s="9" t="s">
        <v>36</v>
      </c>
      <c r="D90" s="9" t="s">
        <v>135</v>
      </c>
      <c r="E90" s="9" t="s">
        <v>137</v>
      </c>
      <c r="F90" s="11" t="s">
        <v>42</v>
      </c>
      <c r="G90" s="11" t="s">
        <v>132</v>
      </c>
      <c r="H90" s="11" t="s">
        <v>43</v>
      </c>
      <c r="I90" s="12" t="s">
        <v>67</v>
      </c>
      <c r="J90" s="12" t="s">
        <v>106</v>
      </c>
      <c r="K90" s="25">
        <v>43617</v>
      </c>
      <c r="L90" s="25">
        <v>43891</v>
      </c>
      <c r="M90" s="13" t="e">
        <v>#N/A</v>
      </c>
      <c r="N90" s="27"/>
      <c r="O90" s="14" t="s">
        <v>57</v>
      </c>
      <c r="P90" s="18">
        <v>44015</v>
      </c>
      <c r="Q90" s="18" t="s">
        <v>58</v>
      </c>
      <c r="R90" s="18">
        <v>44035</v>
      </c>
      <c r="S90" s="15">
        <v>1</v>
      </c>
      <c r="T90" s="18">
        <v>44145</v>
      </c>
      <c r="U90" s="18">
        <v>44175</v>
      </c>
      <c r="V90" s="18" t="s">
        <v>327</v>
      </c>
      <c r="W90" s="18"/>
      <c r="X90" s="28" t="s">
        <v>58</v>
      </c>
      <c r="Y90" s="28" t="s">
        <v>58</v>
      </c>
      <c r="Z90" s="28" t="s">
        <v>58</v>
      </c>
      <c r="AA90" s="28" t="s">
        <v>58</v>
      </c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50" t="s">
        <v>325</v>
      </c>
      <c r="AP90" s="16" t="s">
        <v>58</v>
      </c>
    </row>
    <row r="91" spans="1:42" x14ac:dyDescent="0.25">
      <c r="A91" s="9" t="s">
        <v>3</v>
      </c>
      <c r="B91" s="9" t="s">
        <v>6</v>
      </c>
      <c r="C91" s="9" t="s">
        <v>36</v>
      </c>
      <c r="D91" s="9" t="s">
        <v>135</v>
      </c>
      <c r="E91" s="9" t="s">
        <v>136</v>
      </c>
      <c r="F91" s="11" t="s">
        <v>42</v>
      </c>
      <c r="G91" s="11" t="s">
        <v>132</v>
      </c>
      <c r="H91" s="11" t="s">
        <v>43</v>
      </c>
      <c r="I91" s="12" t="s">
        <v>67</v>
      </c>
      <c r="J91" s="12" t="s">
        <v>106</v>
      </c>
      <c r="K91" s="25">
        <v>43617</v>
      </c>
      <c r="L91" s="25">
        <v>43891</v>
      </c>
      <c r="M91" s="13" t="e">
        <v>#N/A</v>
      </c>
      <c r="N91" s="27"/>
      <c r="O91" s="14" t="s">
        <v>57</v>
      </c>
      <c r="P91" s="18">
        <v>44015</v>
      </c>
      <c r="Q91" s="18" t="s">
        <v>58</v>
      </c>
      <c r="R91" s="18">
        <v>44034</v>
      </c>
      <c r="S91" s="15">
        <v>1</v>
      </c>
      <c r="T91" s="18">
        <v>44145</v>
      </c>
      <c r="U91" s="18">
        <v>44174</v>
      </c>
      <c r="V91" s="18" t="s">
        <v>327</v>
      </c>
      <c r="W91" s="18"/>
      <c r="X91" s="28" t="s">
        <v>58</v>
      </c>
      <c r="Y91" s="28" t="s">
        <v>58</v>
      </c>
      <c r="Z91" s="28" t="s">
        <v>58</v>
      </c>
      <c r="AA91" s="28" t="s">
        <v>58</v>
      </c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50" t="s">
        <v>325</v>
      </c>
      <c r="AP91" s="16" t="s">
        <v>58</v>
      </c>
    </row>
    <row r="92" spans="1:42" x14ac:dyDescent="0.25">
      <c r="A92" s="9" t="s">
        <v>3</v>
      </c>
      <c r="B92" s="9" t="s">
        <v>6</v>
      </c>
      <c r="C92" s="9" t="s">
        <v>36</v>
      </c>
      <c r="D92" s="9" t="s">
        <v>131</v>
      </c>
      <c r="E92" s="9" t="s">
        <v>134</v>
      </c>
      <c r="F92" s="11" t="s">
        <v>42</v>
      </c>
      <c r="G92" s="11" t="s">
        <v>132</v>
      </c>
      <c r="H92" s="11" t="s">
        <v>55</v>
      </c>
      <c r="I92" s="12" t="s">
        <v>67</v>
      </c>
      <c r="J92" s="12" t="s">
        <v>133</v>
      </c>
      <c r="K92" s="25"/>
      <c r="L92" s="25">
        <v>43739</v>
      </c>
      <c r="M92" s="13" t="e">
        <v>#N/A</v>
      </c>
      <c r="N92" s="27"/>
      <c r="O92" s="14" t="s">
        <v>57</v>
      </c>
      <c r="P92" s="18">
        <v>43852</v>
      </c>
      <c r="Q92" s="18" t="s">
        <v>58</v>
      </c>
      <c r="R92" s="18">
        <v>43851</v>
      </c>
      <c r="S92" s="15">
        <v>1</v>
      </c>
      <c r="T92" s="18">
        <v>44086</v>
      </c>
      <c r="U92" s="18">
        <v>44090</v>
      </c>
      <c r="V92" s="18" t="s">
        <v>327</v>
      </c>
      <c r="W92" s="18"/>
      <c r="X92" s="28" t="s">
        <v>58</v>
      </c>
      <c r="Y92" s="28" t="s">
        <v>58</v>
      </c>
      <c r="Z92" s="28" t="s">
        <v>58</v>
      </c>
      <c r="AA92" s="28" t="s">
        <v>58</v>
      </c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50" t="s">
        <v>325</v>
      </c>
      <c r="AP92" s="16" t="s">
        <v>58</v>
      </c>
    </row>
    <row r="93" spans="1:42" x14ac:dyDescent="0.25">
      <c r="A93" s="9" t="s">
        <v>3</v>
      </c>
      <c r="B93" s="9" t="s">
        <v>6</v>
      </c>
      <c r="C93" s="9" t="s">
        <v>36</v>
      </c>
      <c r="D93" s="9" t="s">
        <v>131</v>
      </c>
      <c r="E93" s="9" t="s">
        <v>131</v>
      </c>
      <c r="F93" s="11" t="s">
        <v>42</v>
      </c>
      <c r="G93" s="11" t="s">
        <v>132</v>
      </c>
      <c r="H93" s="11" t="s">
        <v>55</v>
      </c>
      <c r="I93" s="12" t="s">
        <v>67</v>
      </c>
      <c r="J93" s="12" t="s">
        <v>133</v>
      </c>
      <c r="K93" s="25"/>
      <c r="L93" s="25">
        <v>43739</v>
      </c>
      <c r="M93" s="13" t="e">
        <v>#N/A</v>
      </c>
      <c r="N93" s="27"/>
      <c r="O93" s="14" t="s">
        <v>57</v>
      </c>
      <c r="P93" s="18">
        <v>43852</v>
      </c>
      <c r="Q93" s="18" t="s">
        <v>58</v>
      </c>
      <c r="R93" s="18">
        <v>43850</v>
      </c>
      <c r="S93" s="15">
        <v>1</v>
      </c>
      <c r="T93" s="18">
        <v>44085</v>
      </c>
      <c r="U93" s="18">
        <v>44089</v>
      </c>
      <c r="V93" s="18" t="s">
        <v>327</v>
      </c>
      <c r="W93" s="18"/>
      <c r="X93" s="28" t="s">
        <v>58</v>
      </c>
      <c r="Y93" s="28" t="s">
        <v>58</v>
      </c>
      <c r="Z93" s="28" t="s">
        <v>58</v>
      </c>
      <c r="AA93" s="28" t="s">
        <v>58</v>
      </c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50" t="s">
        <v>325</v>
      </c>
      <c r="AP93" s="16" t="s">
        <v>58</v>
      </c>
    </row>
    <row r="94" spans="1:42" x14ac:dyDescent="0.25">
      <c r="A94" s="9" t="s">
        <v>3</v>
      </c>
      <c r="B94" s="9" t="s">
        <v>6</v>
      </c>
      <c r="C94" s="9" t="s">
        <v>36</v>
      </c>
      <c r="D94" s="9" t="s">
        <v>131</v>
      </c>
      <c r="E94" s="9" t="s">
        <v>125</v>
      </c>
      <c r="F94" s="11" t="s">
        <v>42</v>
      </c>
      <c r="G94" s="11" t="s">
        <v>132</v>
      </c>
      <c r="H94" s="11" t="s">
        <v>55</v>
      </c>
      <c r="I94" s="12" t="s">
        <v>67</v>
      </c>
      <c r="J94" s="12" t="s">
        <v>133</v>
      </c>
      <c r="K94" s="25"/>
      <c r="L94" s="25">
        <v>43739</v>
      </c>
      <c r="M94" s="13" t="e">
        <v>#N/A</v>
      </c>
      <c r="N94" s="27"/>
      <c r="O94" s="14" t="s">
        <v>57</v>
      </c>
      <c r="P94" s="18">
        <v>43852</v>
      </c>
      <c r="Q94" s="18" t="s">
        <v>58</v>
      </c>
      <c r="R94" s="18">
        <v>43851</v>
      </c>
      <c r="S94" s="15">
        <v>1</v>
      </c>
      <c r="T94" s="18">
        <v>44084</v>
      </c>
      <c r="U94" s="18">
        <v>44090</v>
      </c>
      <c r="V94" s="18" t="s">
        <v>327</v>
      </c>
      <c r="W94" s="18"/>
      <c r="X94" s="28" t="s">
        <v>58</v>
      </c>
      <c r="Y94" s="28" t="s">
        <v>58</v>
      </c>
      <c r="Z94" s="28" t="s">
        <v>58</v>
      </c>
      <c r="AA94" s="28" t="s">
        <v>58</v>
      </c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50" t="s">
        <v>325</v>
      </c>
      <c r="AP94" s="16" t="s">
        <v>58</v>
      </c>
    </row>
    <row r="95" spans="1:42" x14ac:dyDescent="0.25">
      <c r="A95" s="9" t="s">
        <v>3</v>
      </c>
      <c r="B95" s="9" t="s">
        <v>6</v>
      </c>
      <c r="C95" s="9" t="s">
        <v>36</v>
      </c>
      <c r="D95" s="9" t="s">
        <v>123</v>
      </c>
      <c r="E95" s="9" t="s">
        <v>123</v>
      </c>
      <c r="F95" s="11" t="s">
        <v>42</v>
      </c>
      <c r="G95" s="11" t="s">
        <v>96</v>
      </c>
      <c r="H95" s="11" t="s">
        <v>55</v>
      </c>
      <c r="I95" s="12" t="s">
        <v>44</v>
      </c>
      <c r="J95" s="29" t="s">
        <v>124</v>
      </c>
      <c r="K95" s="25">
        <v>43617</v>
      </c>
      <c r="L95" s="25">
        <v>43617</v>
      </c>
      <c r="M95" s="13" t="s">
        <v>98</v>
      </c>
      <c r="N95" s="26"/>
      <c r="O95" s="14" t="s">
        <v>57</v>
      </c>
      <c r="P95" s="18" t="s">
        <v>58</v>
      </c>
      <c r="Q95" s="18" t="s">
        <v>58</v>
      </c>
      <c r="R95" s="18" t="s">
        <v>58</v>
      </c>
      <c r="S95" s="15">
        <v>1</v>
      </c>
      <c r="T95" s="18">
        <v>44065</v>
      </c>
      <c r="U95" s="18">
        <v>44067</v>
      </c>
      <c r="V95" s="18">
        <v>44421</v>
      </c>
      <c r="W95" s="18"/>
      <c r="X95" s="28" t="s">
        <v>58</v>
      </c>
      <c r="Y95" s="28" t="s">
        <v>58</v>
      </c>
      <c r="Z95" s="28">
        <v>44159</v>
      </c>
      <c r="AA95" s="28" t="s">
        <v>58</v>
      </c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2"/>
      <c r="AN95" s="42"/>
      <c r="AO95" s="50" t="s">
        <v>325</v>
      </c>
      <c r="AP95" s="16" t="s">
        <v>58</v>
      </c>
    </row>
    <row r="96" spans="1:42" ht="14.45" customHeight="1" x14ac:dyDescent="0.25">
      <c r="A96" s="9" t="s">
        <v>3</v>
      </c>
      <c r="B96" s="9" t="s">
        <v>6</v>
      </c>
      <c r="C96" s="9" t="s">
        <v>36</v>
      </c>
      <c r="D96" s="9" t="s">
        <v>105</v>
      </c>
      <c r="E96" s="9" t="s">
        <v>105</v>
      </c>
      <c r="F96" s="11" t="s">
        <v>42</v>
      </c>
      <c r="G96" s="11" t="s">
        <v>96</v>
      </c>
      <c r="H96" s="11" t="s">
        <v>43</v>
      </c>
      <c r="I96" s="12" t="s">
        <v>56</v>
      </c>
      <c r="J96" s="29" t="s">
        <v>106</v>
      </c>
      <c r="K96" s="25">
        <v>43160</v>
      </c>
      <c r="L96" s="25">
        <v>43191</v>
      </c>
      <c r="M96" s="13" t="s">
        <v>98</v>
      </c>
      <c r="N96" s="44"/>
      <c r="O96" s="14" t="s">
        <v>57</v>
      </c>
      <c r="P96" s="18" t="s">
        <v>58</v>
      </c>
      <c r="Q96" s="18" t="s">
        <v>58</v>
      </c>
      <c r="R96" s="18" t="s">
        <v>58</v>
      </c>
      <c r="S96" s="15">
        <v>1</v>
      </c>
      <c r="T96" s="18">
        <v>43585</v>
      </c>
      <c r="U96" s="18">
        <v>43637</v>
      </c>
      <c r="V96" s="18">
        <v>44072</v>
      </c>
      <c r="W96" s="18"/>
      <c r="X96" s="28" t="s">
        <v>58</v>
      </c>
      <c r="Y96" s="28" t="s">
        <v>58</v>
      </c>
      <c r="Z96" s="28">
        <v>43893</v>
      </c>
      <c r="AA96" s="28" t="s">
        <v>58</v>
      </c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50" t="s">
        <v>325</v>
      </c>
      <c r="AP96" s="16" t="s">
        <v>58</v>
      </c>
    </row>
    <row r="97" spans="1:42" x14ac:dyDescent="0.25">
      <c r="A97" s="9" t="s">
        <v>3</v>
      </c>
      <c r="B97" s="9" t="s">
        <v>6</v>
      </c>
      <c r="C97" s="9" t="s">
        <v>36</v>
      </c>
      <c r="D97" s="9" t="s">
        <v>246</v>
      </c>
      <c r="E97" s="9" t="s">
        <v>246</v>
      </c>
      <c r="F97" s="11" t="s">
        <v>42</v>
      </c>
      <c r="G97" s="11" t="s">
        <v>132</v>
      </c>
      <c r="H97" s="11" t="s">
        <v>43</v>
      </c>
      <c r="I97" s="12" t="s">
        <v>67</v>
      </c>
      <c r="J97" s="29" t="s">
        <v>160</v>
      </c>
      <c r="K97" s="25">
        <v>43282</v>
      </c>
      <c r="L97" s="25"/>
      <c r="M97" s="13"/>
      <c r="N97" s="44"/>
      <c r="O97" s="14" t="s">
        <v>57</v>
      </c>
      <c r="P97" s="18" t="s">
        <v>58</v>
      </c>
      <c r="Q97" s="18" t="s">
        <v>58</v>
      </c>
      <c r="R97" s="18" t="s">
        <v>58</v>
      </c>
      <c r="S97" s="15" t="s">
        <v>58</v>
      </c>
      <c r="T97" s="18" t="s">
        <v>58</v>
      </c>
      <c r="U97" s="18" t="s">
        <v>58</v>
      </c>
      <c r="V97" s="18" t="s">
        <v>58</v>
      </c>
      <c r="W97" s="18"/>
      <c r="X97" s="28" t="s">
        <v>58</v>
      </c>
      <c r="Y97" s="28" t="s">
        <v>58</v>
      </c>
      <c r="Z97" s="28" t="s">
        <v>58</v>
      </c>
      <c r="AA97" s="28" t="s">
        <v>58</v>
      </c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50"/>
      <c r="AP97" s="16" t="s">
        <v>58</v>
      </c>
    </row>
    <row r="98" spans="1:42" x14ac:dyDescent="0.25">
      <c r="A98" s="9" t="s">
        <v>3</v>
      </c>
      <c r="B98" s="9" t="s">
        <v>6</v>
      </c>
      <c r="C98" s="9" t="s">
        <v>36</v>
      </c>
      <c r="D98" s="9" t="s">
        <v>247</v>
      </c>
      <c r="E98" s="9" t="s">
        <v>247</v>
      </c>
      <c r="F98" s="11" t="s">
        <v>70</v>
      </c>
      <c r="G98" s="11" t="s">
        <v>164</v>
      </c>
      <c r="H98" s="11" t="s">
        <v>43</v>
      </c>
      <c r="I98" s="12" t="s">
        <v>44</v>
      </c>
      <c r="J98" s="29" t="e">
        <v>#N/A</v>
      </c>
      <c r="K98" s="25">
        <v>43739</v>
      </c>
      <c r="L98" s="25"/>
      <c r="M98" s="13"/>
      <c r="N98" s="44"/>
      <c r="O98" s="14" t="e">
        <v>#N/A</v>
      </c>
      <c r="P98" s="18" t="s">
        <v>58</v>
      </c>
      <c r="Q98" s="18" t="s">
        <v>58</v>
      </c>
      <c r="R98" s="18" t="s">
        <v>58</v>
      </c>
      <c r="S98" s="15" t="s">
        <v>58</v>
      </c>
      <c r="T98" s="18" t="s">
        <v>58</v>
      </c>
      <c r="U98" s="18" t="s">
        <v>58</v>
      </c>
      <c r="V98" s="18" t="s">
        <v>58</v>
      </c>
      <c r="W98" s="18"/>
      <c r="X98" s="28" t="s">
        <v>58</v>
      </c>
      <c r="Y98" s="28" t="s">
        <v>58</v>
      </c>
      <c r="Z98" s="28" t="s">
        <v>58</v>
      </c>
      <c r="AA98" s="28" t="s">
        <v>58</v>
      </c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2"/>
      <c r="AN98" s="42"/>
      <c r="AO98" s="50"/>
      <c r="AP98" s="16" t="s">
        <v>58</v>
      </c>
    </row>
    <row r="99" spans="1:42" x14ac:dyDescent="0.25">
      <c r="A99" s="9" t="s">
        <v>3</v>
      </c>
      <c r="B99" s="9" t="s">
        <v>6</v>
      </c>
      <c r="C99" s="9" t="s">
        <v>36</v>
      </c>
      <c r="D99" s="9" t="s">
        <v>159</v>
      </c>
      <c r="E99" s="9" t="s">
        <v>159</v>
      </c>
      <c r="F99" s="11" t="s">
        <v>42</v>
      </c>
      <c r="G99" s="11" t="s">
        <v>132</v>
      </c>
      <c r="H99" s="11" t="s">
        <v>55</v>
      </c>
      <c r="I99" s="12" t="s">
        <v>67</v>
      </c>
      <c r="J99" s="12" t="s">
        <v>160</v>
      </c>
      <c r="K99" s="25">
        <v>43739</v>
      </c>
      <c r="L99" s="25">
        <v>43862</v>
      </c>
      <c r="M99" s="13" t="e">
        <v>#N/A</v>
      </c>
      <c r="N99" s="27">
        <v>43862</v>
      </c>
      <c r="O99" s="14" t="s">
        <v>57</v>
      </c>
      <c r="P99" s="18">
        <v>43931</v>
      </c>
      <c r="Q99" s="18">
        <v>43909</v>
      </c>
      <c r="R99" s="18">
        <v>43956</v>
      </c>
      <c r="S99" s="15">
        <v>1</v>
      </c>
      <c r="T99" s="18">
        <v>44140</v>
      </c>
      <c r="U99" s="18" t="s">
        <v>327</v>
      </c>
      <c r="V99" s="18" t="s">
        <v>327</v>
      </c>
      <c r="W99" s="18"/>
      <c r="X99" s="28" t="s">
        <v>58</v>
      </c>
      <c r="Y99" s="28" t="s">
        <v>58</v>
      </c>
      <c r="Z99" s="28" t="s">
        <v>58</v>
      </c>
      <c r="AA99" s="28" t="s">
        <v>58</v>
      </c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50" t="s">
        <v>325</v>
      </c>
      <c r="AP99" s="16" t="s">
        <v>58</v>
      </c>
    </row>
    <row r="100" spans="1:42" x14ac:dyDescent="0.25">
      <c r="A100" s="9" t="s">
        <v>3</v>
      </c>
      <c r="B100" s="9" t="s">
        <v>6</v>
      </c>
      <c r="C100" s="9" t="s">
        <v>36</v>
      </c>
      <c r="D100" s="9" t="s">
        <v>99</v>
      </c>
      <c r="E100" s="34" t="s">
        <v>248</v>
      </c>
      <c r="F100" s="11" t="s">
        <v>54</v>
      </c>
      <c r="G100" s="11" t="s">
        <v>96</v>
      </c>
      <c r="H100" s="11" t="s">
        <v>43</v>
      </c>
      <c r="I100" s="12" t="s">
        <v>56</v>
      </c>
      <c r="J100" s="29" t="s">
        <v>44</v>
      </c>
      <c r="K100" s="25"/>
      <c r="L100" s="25">
        <v>44515</v>
      </c>
      <c r="M100" s="13" t="s">
        <v>98</v>
      </c>
      <c r="N100" s="26"/>
      <c r="O100" s="14" t="e">
        <v>#N/A</v>
      </c>
      <c r="P100" s="18" t="s">
        <v>58</v>
      </c>
      <c r="Q100" s="18" t="s">
        <v>58</v>
      </c>
      <c r="R100" s="18" t="s">
        <v>58</v>
      </c>
      <c r="S100" s="15" t="s">
        <v>58</v>
      </c>
      <c r="T100" s="18" t="s">
        <v>58</v>
      </c>
      <c r="U100" s="18" t="s">
        <v>58</v>
      </c>
      <c r="V100" s="18" t="s">
        <v>58</v>
      </c>
      <c r="W100" s="18"/>
      <c r="X100" s="28" t="s">
        <v>58</v>
      </c>
      <c r="Y100" s="28" t="s">
        <v>58</v>
      </c>
      <c r="Z100" s="28" t="s">
        <v>58</v>
      </c>
      <c r="AA100" s="28" t="s">
        <v>58</v>
      </c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50"/>
      <c r="AP100" s="16" t="s">
        <v>58</v>
      </c>
    </row>
    <row r="101" spans="1:42" x14ac:dyDescent="0.25">
      <c r="A101" s="9" t="s">
        <v>3</v>
      </c>
      <c r="B101" s="9" t="s">
        <v>6</v>
      </c>
      <c r="C101" s="9" t="s">
        <v>36</v>
      </c>
      <c r="D101" s="9" t="s">
        <v>99</v>
      </c>
      <c r="E101" s="10" t="s">
        <v>249</v>
      </c>
      <c r="F101" s="11" t="s">
        <v>54</v>
      </c>
      <c r="G101" s="11" t="s">
        <v>96</v>
      </c>
      <c r="H101" s="11" t="s">
        <v>43</v>
      </c>
      <c r="I101" s="12" t="s">
        <v>72</v>
      </c>
      <c r="J101" s="29" t="s">
        <v>44</v>
      </c>
      <c r="K101" s="25">
        <v>43405</v>
      </c>
      <c r="L101" s="25">
        <v>44515</v>
      </c>
      <c r="M101" s="13" t="s">
        <v>98</v>
      </c>
      <c r="N101" s="26"/>
      <c r="O101" s="14" t="e">
        <v>#N/A</v>
      </c>
      <c r="P101" s="18" t="s">
        <v>46</v>
      </c>
      <c r="Q101" s="18" t="s">
        <v>58</v>
      </c>
      <c r="R101" s="18" t="s">
        <v>58</v>
      </c>
      <c r="S101" s="15" t="s">
        <v>58</v>
      </c>
      <c r="T101" s="18" t="s">
        <v>58</v>
      </c>
      <c r="U101" s="18" t="s">
        <v>58</v>
      </c>
      <c r="V101" s="18" t="s">
        <v>58</v>
      </c>
      <c r="W101" s="18"/>
      <c r="X101" s="28" t="s">
        <v>58</v>
      </c>
      <c r="Y101" s="28" t="s">
        <v>58</v>
      </c>
      <c r="Z101" s="28" t="s">
        <v>58</v>
      </c>
      <c r="AA101" s="28" t="s">
        <v>58</v>
      </c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50" t="s">
        <v>46</v>
      </c>
      <c r="AP101" s="16" t="s">
        <v>58</v>
      </c>
    </row>
    <row r="102" spans="1:42" x14ac:dyDescent="0.25">
      <c r="A102" s="9" t="s">
        <v>3</v>
      </c>
      <c r="B102" s="9" t="s">
        <v>6</v>
      </c>
      <c r="C102" s="9" t="s">
        <v>36</v>
      </c>
      <c r="D102" s="9" t="s">
        <v>99</v>
      </c>
      <c r="E102" s="9" t="s">
        <v>100</v>
      </c>
      <c r="F102" s="11" t="s">
        <v>42</v>
      </c>
      <c r="G102" s="11" t="s">
        <v>96</v>
      </c>
      <c r="H102" s="11" t="s">
        <v>55</v>
      </c>
      <c r="I102" s="12" t="s">
        <v>72</v>
      </c>
      <c r="J102" s="29" t="s">
        <v>44</v>
      </c>
      <c r="K102" s="25"/>
      <c r="L102" s="25">
        <v>43313</v>
      </c>
      <c r="M102" s="13" t="s">
        <v>98</v>
      </c>
      <c r="N102" s="26"/>
      <c r="O102" s="14" t="s">
        <v>57</v>
      </c>
      <c r="P102" s="18" t="s">
        <v>58</v>
      </c>
      <c r="Q102" s="18" t="s">
        <v>58</v>
      </c>
      <c r="R102" s="18" t="s">
        <v>58</v>
      </c>
      <c r="S102" s="15">
        <v>1</v>
      </c>
      <c r="T102" s="18">
        <v>43507</v>
      </c>
      <c r="U102" s="18">
        <v>43564</v>
      </c>
      <c r="V102" s="18">
        <v>44050</v>
      </c>
      <c r="W102" s="18"/>
      <c r="X102" s="28" t="s">
        <v>58</v>
      </c>
      <c r="Y102" s="28" t="s">
        <v>58</v>
      </c>
      <c r="Z102" s="28">
        <v>44459</v>
      </c>
      <c r="AA102" s="28" t="s">
        <v>58</v>
      </c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50" t="s">
        <v>325</v>
      </c>
      <c r="AP102" s="16" t="s">
        <v>58</v>
      </c>
    </row>
    <row r="103" spans="1:42" x14ac:dyDescent="0.25">
      <c r="A103" s="9" t="s">
        <v>3</v>
      </c>
      <c r="B103" s="9" t="s">
        <v>6</v>
      </c>
      <c r="C103" s="9" t="s">
        <v>36</v>
      </c>
      <c r="D103" s="9" t="s">
        <v>99</v>
      </c>
      <c r="E103" s="34" t="s">
        <v>219</v>
      </c>
      <c r="F103" s="11" t="s">
        <v>42</v>
      </c>
      <c r="G103" s="11" t="s">
        <v>96</v>
      </c>
      <c r="H103" s="11" t="s">
        <v>43</v>
      </c>
      <c r="I103" s="12" t="s">
        <v>44</v>
      </c>
      <c r="J103" s="29"/>
      <c r="K103" s="25">
        <v>43160</v>
      </c>
      <c r="L103" s="25"/>
      <c r="M103" s="13"/>
      <c r="N103" s="26"/>
      <c r="O103" s="14"/>
      <c r="P103" s="18" t="s">
        <v>58</v>
      </c>
      <c r="Q103" s="18" t="s">
        <v>58</v>
      </c>
      <c r="R103" s="18" t="s">
        <v>58</v>
      </c>
      <c r="S103" s="15" t="s">
        <v>58</v>
      </c>
      <c r="T103" s="18" t="s">
        <v>58</v>
      </c>
      <c r="U103" s="18" t="s">
        <v>58</v>
      </c>
      <c r="V103" s="18" t="s">
        <v>58</v>
      </c>
      <c r="W103" s="18"/>
      <c r="X103" s="28" t="s">
        <v>58</v>
      </c>
      <c r="Y103" s="28" t="s">
        <v>58</v>
      </c>
      <c r="Z103" s="28" t="s">
        <v>58</v>
      </c>
      <c r="AA103" s="28" t="s">
        <v>58</v>
      </c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50"/>
      <c r="AP103" s="16" t="s">
        <v>58</v>
      </c>
    </row>
    <row r="104" spans="1:42" x14ac:dyDescent="0.25">
      <c r="A104" s="9" t="s">
        <v>3</v>
      </c>
      <c r="B104" s="9" t="s">
        <v>6</v>
      </c>
      <c r="C104" s="9" t="s">
        <v>36</v>
      </c>
      <c r="D104" s="9" t="s">
        <v>154</v>
      </c>
      <c r="E104" s="9" t="s">
        <v>155</v>
      </c>
      <c r="F104" s="11" t="s">
        <v>42</v>
      </c>
      <c r="G104" s="11" t="s">
        <v>132</v>
      </c>
      <c r="H104" s="11" t="s">
        <v>43</v>
      </c>
      <c r="I104" s="12" t="s">
        <v>67</v>
      </c>
      <c r="J104" s="12" t="s">
        <v>106</v>
      </c>
      <c r="K104" s="25"/>
      <c r="L104" s="25">
        <v>43678</v>
      </c>
      <c r="M104" s="13" t="e">
        <v>#N/A</v>
      </c>
      <c r="N104" s="27"/>
      <c r="O104" s="14" t="s">
        <v>57</v>
      </c>
      <c r="P104" s="18">
        <v>43809</v>
      </c>
      <c r="Q104" s="18">
        <v>43809</v>
      </c>
      <c r="R104" s="18">
        <v>43816</v>
      </c>
      <c r="S104" s="15">
        <v>1</v>
      </c>
      <c r="T104" s="18">
        <v>43908</v>
      </c>
      <c r="U104" s="18" t="s">
        <v>327</v>
      </c>
      <c r="V104" s="18" t="s">
        <v>327</v>
      </c>
      <c r="W104" s="18"/>
      <c r="X104" s="28" t="s">
        <v>58</v>
      </c>
      <c r="Y104" s="28" t="s">
        <v>58</v>
      </c>
      <c r="Z104" s="28" t="s">
        <v>58</v>
      </c>
      <c r="AA104" s="28" t="s">
        <v>58</v>
      </c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50" t="s">
        <v>325</v>
      </c>
      <c r="AP104" s="16" t="s">
        <v>58</v>
      </c>
    </row>
    <row r="105" spans="1:42" x14ac:dyDescent="0.25">
      <c r="A105" s="9" t="s">
        <v>3</v>
      </c>
      <c r="B105" s="9" t="s">
        <v>6</v>
      </c>
      <c r="C105" s="9" t="s">
        <v>36</v>
      </c>
      <c r="D105" s="9" t="s">
        <v>154</v>
      </c>
      <c r="E105" s="9" t="s">
        <v>157</v>
      </c>
      <c r="F105" s="11" t="s">
        <v>54</v>
      </c>
      <c r="G105" s="11" t="s">
        <v>132</v>
      </c>
      <c r="H105" s="11" t="s">
        <v>43</v>
      </c>
      <c r="I105" s="12" t="s">
        <v>67</v>
      </c>
      <c r="J105" s="12" t="s">
        <v>106</v>
      </c>
      <c r="K105" s="25"/>
      <c r="L105" s="25">
        <v>43862</v>
      </c>
      <c r="M105" s="13" t="e">
        <v>#N/A</v>
      </c>
      <c r="N105" s="27"/>
      <c r="O105" s="14" t="s">
        <v>57</v>
      </c>
      <c r="P105" s="18">
        <v>43956</v>
      </c>
      <c r="Q105" s="18" t="s">
        <v>58</v>
      </c>
      <c r="R105" s="18" t="s">
        <v>58</v>
      </c>
      <c r="S105" s="15">
        <v>1</v>
      </c>
      <c r="T105" s="18">
        <v>44119</v>
      </c>
      <c r="U105" s="18" t="s">
        <v>327</v>
      </c>
      <c r="V105" s="18" t="s">
        <v>327</v>
      </c>
      <c r="W105" s="18"/>
      <c r="X105" s="28" t="s">
        <v>58</v>
      </c>
      <c r="Y105" s="28" t="s">
        <v>58</v>
      </c>
      <c r="Z105" s="28" t="s">
        <v>58</v>
      </c>
      <c r="AA105" s="28" t="s">
        <v>58</v>
      </c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50" t="s">
        <v>325</v>
      </c>
      <c r="AP105" s="16" t="s">
        <v>58</v>
      </c>
    </row>
    <row r="106" spans="1:42" ht="14.45" customHeight="1" x14ac:dyDescent="0.25">
      <c r="A106" s="9" t="s">
        <v>3</v>
      </c>
      <c r="B106" s="9" t="s">
        <v>6</v>
      </c>
      <c r="C106" s="9" t="s">
        <v>36</v>
      </c>
      <c r="D106" s="9" t="s">
        <v>154</v>
      </c>
      <c r="E106" s="9" t="s">
        <v>156</v>
      </c>
      <c r="F106" s="11" t="s">
        <v>54</v>
      </c>
      <c r="G106" s="11" t="s">
        <v>132</v>
      </c>
      <c r="H106" s="11" t="s">
        <v>43</v>
      </c>
      <c r="I106" s="12" t="s">
        <v>67</v>
      </c>
      <c r="J106" s="12" t="s">
        <v>106</v>
      </c>
      <c r="K106" s="25"/>
      <c r="L106" s="25">
        <v>43862</v>
      </c>
      <c r="M106" s="13" t="e">
        <v>#N/A</v>
      </c>
      <c r="N106" s="27"/>
      <c r="O106" s="14" t="s">
        <v>57</v>
      </c>
      <c r="P106" s="18">
        <v>43956</v>
      </c>
      <c r="Q106" s="18" t="s">
        <v>58</v>
      </c>
      <c r="R106" s="18" t="s">
        <v>58</v>
      </c>
      <c r="S106" s="15">
        <v>1</v>
      </c>
      <c r="T106" s="18">
        <v>44118</v>
      </c>
      <c r="U106" s="18" t="s">
        <v>327</v>
      </c>
      <c r="V106" s="18" t="s">
        <v>327</v>
      </c>
      <c r="W106" s="18"/>
      <c r="X106" s="28" t="s">
        <v>58</v>
      </c>
      <c r="Y106" s="28" t="s">
        <v>58</v>
      </c>
      <c r="Z106" s="28" t="s">
        <v>58</v>
      </c>
      <c r="AA106" s="28" t="s">
        <v>58</v>
      </c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50" t="s">
        <v>325</v>
      </c>
      <c r="AP106" s="16" t="s">
        <v>58</v>
      </c>
    </row>
    <row r="107" spans="1:42" x14ac:dyDescent="0.25">
      <c r="A107" s="9" t="s">
        <v>3</v>
      </c>
      <c r="B107" s="9" t="s">
        <v>6</v>
      </c>
      <c r="C107" s="9" t="s">
        <v>36</v>
      </c>
      <c r="D107" s="9" t="s">
        <v>154</v>
      </c>
      <c r="E107" s="9" t="s">
        <v>154</v>
      </c>
      <c r="F107" s="11" t="s">
        <v>42</v>
      </c>
      <c r="G107" s="11" t="s">
        <v>132</v>
      </c>
      <c r="H107" s="11" t="s">
        <v>43</v>
      </c>
      <c r="I107" s="12" t="s">
        <v>67</v>
      </c>
      <c r="J107" s="12" t="s">
        <v>106</v>
      </c>
      <c r="K107" s="25"/>
      <c r="L107" s="25">
        <v>43678</v>
      </c>
      <c r="M107" s="13" t="e">
        <v>#N/A</v>
      </c>
      <c r="N107" s="27"/>
      <c r="O107" s="14" t="s">
        <v>57</v>
      </c>
      <c r="P107" s="18">
        <v>43809</v>
      </c>
      <c r="Q107" s="18">
        <v>43809</v>
      </c>
      <c r="R107" s="18">
        <v>43816</v>
      </c>
      <c r="S107" s="15">
        <v>1</v>
      </c>
      <c r="T107" s="18">
        <v>43907</v>
      </c>
      <c r="U107" s="18" t="s">
        <v>327</v>
      </c>
      <c r="V107" s="18" t="s">
        <v>327</v>
      </c>
      <c r="W107" s="18"/>
      <c r="X107" s="28" t="s">
        <v>58</v>
      </c>
      <c r="Y107" s="28" t="s">
        <v>58</v>
      </c>
      <c r="Z107" s="28" t="s">
        <v>58</v>
      </c>
      <c r="AA107" s="28" t="s">
        <v>58</v>
      </c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50" t="s">
        <v>325</v>
      </c>
      <c r="AP107" s="16" t="s">
        <v>58</v>
      </c>
    </row>
    <row r="108" spans="1:42" x14ac:dyDescent="0.25">
      <c r="A108" s="9" t="s">
        <v>3</v>
      </c>
      <c r="B108" s="9" t="s">
        <v>6</v>
      </c>
      <c r="C108" s="9" t="s">
        <v>36</v>
      </c>
      <c r="D108" s="9" t="s">
        <v>154</v>
      </c>
      <c r="E108" s="9" t="s">
        <v>158</v>
      </c>
      <c r="F108" s="11" t="s">
        <v>54</v>
      </c>
      <c r="G108" s="11" t="s">
        <v>132</v>
      </c>
      <c r="H108" s="11" t="s">
        <v>43</v>
      </c>
      <c r="I108" s="12" t="s">
        <v>67</v>
      </c>
      <c r="J108" s="12" t="s">
        <v>106</v>
      </c>
      <c r="K108" s="25"/>
      <c r="L108" s="25">
        <v>43862</v>
      </c>
      <c r="M108" s="13" t="e">
        <v>#N/A</v>
      </c>
      <c r="N108" s="27"/>
      <c r="O108" s="14" t="s">
        <v>57</v>
      </c>
      <c r="P108" s="18">
        <v>43956</v>
      </c>
      <c r="Q108" s="18" t="s">
        <v>58</v>
      </c>
      <c r="R108" s="18" t="s">
        <v>58</v>
      </c>
      <c r="S108" s="15">
        <v>1</v>
      </c>
      <c r="T108" s="18">
        <v>44120</v>
      </c>
      <c r="U108" s="18" t="s">
        <v>327</v>
      </c>
      <c r="V108" s="18" t="s">
        <v>327</v>
      </c>
      <c r="W108" s="18"/>
      <c r="X108" s="28" t="s">
        <v>58</v>
      </c>
      <c r="Y108" s="28" t="s">
        <v>58</v>
      </c>
      <c r="Z108" s="28" t="s">
        <v>58</v>
      </c>
      <c r="AA108" s="28" t="s">
        <v>58</v>
      </c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50" t="s">
        <v>325</v>
      </c>
      <c r="AP108" s="16" t="s">
        <v>58</v>
      </c>
    </row>
    <row r="109" spans="1:42" x14ac:dyDescent="0.25">
      <c r="A109" s="9" t="s">
        <v>3</v>
      </c>
      <c r="B109" s="9" t="s">
        <v>6</v>
      </c>
      <c r="C109" s="9" t="s">
        <v>59</v>
      </c>
      <c r="D109" s="9" t="s">
        <v>250</v>
      </c>
      <c r="E109" s="9" t="s">
        <v>250</v>
      </c>
      <c r="F109" s="11" t="s">
        <v>70</v>
      </c>
      <c r="G109" s="11" t="s">
        <v>164</v>
      </c>
      <c r="H109" s="11" t="s">
        <v>55</v>
      </c>
      <c r="I109" s="12" t="s">
        <v>56</v>
      </c>
      <c r="J109" s="29" t="e">
        <v>#N/A</v>
      </c>
      <c r="K109" s="25">
        <v>43647</v>
      </c>
      <c r="L109" s="25"/>
      <c r="M109" s="13"/>
      <c r="N109" s="26"/>
      <c r="O109" s="14" t="e">
        <v>#N/A</v>
      </c>
      <c r="P109" s="18" t="s">
        <v>58</v>
      </c>
      <c r="Q109" s="18" t="s">
        <v>58</v>
      </c>
      <c r="R109" s="18" t="s">
        <v>58</v>
      </c>
      <c r="S109" s="15" t="s">
        <v>58</v>
      </c>
      <c r="T109" s="18" t="s">
        <v>58</v>
      </c>
      <c r="U109" s="18" t="s">
        <v>58</v>
      </c>
      <c r="V109" s="18" t="s">
        <v>58</v>
      </c>
      <c r="W109" s="18"/>
      <c r="X109" s="28" t="s">
        <v>58</v>
      </c>
      <c r="Y109" s="28" t="s">
        <v>58</v>
      </c>
      <c r="Z109" s="28" t="s">
        <v>58</v>
      </c>
      <c r="AA109" s="28" t="s">
        <v>58</v>
      </c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50"/>
      <c r="AP109" s="16" t="s">
        <v>58</v>
      </c>
    </row>
    <row r="110" spans="1:42" x14ac:dyDescent="0.25">
      <c r="A110" s="9" t="s">
        <v>3</v>
      </c>
      <c r="B110" s="9" t="s">
        <v>6</v>
      </c>
      <c r="C110" s="9" t="s">
        <v>59</v>
      </c>
      <c r="D110" s="9" t="s">
        <v>250</v>
      </c>
      <c r="E110" s="9" t="s">
        <v>251</v>
      </c>
      <c r="F110" s="11" t="s">
        <v>70</v>
      </c>
      <c r="G110" s="11" t="s">
        <v>164</v>
      </c>
      <c r="H110" s="11" t="s">
        <v>43</v>
      </c>
      <c r="I110" s="12" t="s">
        <v>56</v>
      </c>
      <c r="J110" s="29" t="e">
        <v>#N/A</v>
      </c>
      <c r="K110" s="25">
        <v>43647</v>
      </c>
      <c r="L110" s="25"/>
      <c r="M110" s="13"/>
      <c r="N110" s="26"/>
      <c r="O110" s="14" t="e">
        <v>#N/A</v>
      </c>
      <c r="P110" s="18" t="s">
        <v>58</v>
      </c>
      <c r="Q110" s="18" t="s">
        <v>58</v>
      </c>
      <c r="R110" s="18" t="s">
        <v>58</v>
      </c>
      <c r="S110" s="15" t="s">
        <v>58</v>
      </c>
      <c r="T110" s="18" t="s">
        <v>58</v>
      </c>
      <c r="U110" s="18" t="s">
        <v>58</v>
      </c>
      <c r="V110" s="18" t="s">
        <v>58</v>
      </c>
      <c r="W110" s="18"/>
      <c r="X110" s="28" t="s">
        <v>58</v>
      </c>
      <c r="Y110" s="28" t="s">
        <v>58</v>
      </c>
      <c r="Z110" s="28" t="s">
        <v>58</v>
      </c>
      <c r="AA110" s="28" t="s">
        <v>58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50"/>
      <c r="AP110" s="16" t="s">
        <v>58</v>
      </c>
    </row>
    <row r="111" spans="1:42" x14ac:dyDescent="0.25">
      <c r="A111" s="9" t="s">
        <v>3</v>
      </c>
      <c r="B111" s="9" t="s">
        <v>6</v>
      </c>
      <c r="C111" s="9" t="s">
        <v>59</v>
      </c>
      <c r="D111" s="9" t="s">
        <v>252</v>
      </c>
      <c r="E111" s="9" t="s">
        <v>252</v>
      </c>
      <c r="F111" s="11" t="s">
        <v>70</v>
      </c>
      <c r="G111" s="11" t="s">
        <v>164</v>
      </c>
      <c r="H111" s="11" t="s">
        <v>55</v>
      </c>
      <c r="I111" s="12" t="s">
        <v>56</v>
      </c>
      <c r="J111" s="29"/>
      <c r="K111" s="25">
        <v>43647</v>
      </c>
      <c r="L111" s="25"/>
      <c r="M111" s="13"/>
      <c r="N111" s="26"/>
      <c r="O111" s="14" t="e">
        <v>#N/A</v>
      </c>
      <c r="P111" s="18" t="s">
        <v>58</v>
      </c>
      <c r="Q111" s="18" t="s">
        <v>58</v>
      </c>
      <c r="R111" s="18" t="s">
        <v>58</v>
      </c>
      <c r="S111" s="15" t="s">
        <v>58</v>
      </c>
      <c r="T111" s="18" t="s">
        <v>58</v>
      </c>
      <c r="U111" s="18" t="s">
        <v>58</v>
      </c>
      <c r="V111" s="18" t="s">
        <v>58</v>
      </c>
      <c r="W111" s="18"/>
      <c r="X111" s="28" t="s">
        <v>58</v>
      </c>
      <c r="Y111" s="28" t="s">
        <v>58</v>
      </c>
      <c r="Z111" s="28" t="s">
        <v>58</v>
      </c>
      <c r="AA111" s="28" t="s">
        <v>58</v>
      </c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50"/>
      <c r="AP111" s="16" t="s">
        <v>58</v>
      </c>
    </row>
    <row r="112" spans="1:42" x14ac:dyDescent="0.25">
      <c r="A112" s="9" t="s">
        <v>3</v>
      </c>
      <c r="B112" s="9" t="s">
        <v>6</v>
      </c>
      <c r="C112" s="9" t="s">
        <v>59</v>
      </c>
      <c r="D112" s="9" t="s">
        <v>253</v>
      </c>
      <c r="E112" s="9" t="s">
        <v>254</v>
      </c>
      <c r="F112" s="11" t="s">
        <v>70</v>
      </c>
      <c r="G112" s="11" t="s">
        <v>164</v>
      </c>
      <c r="H112" s="11" t="s">
        <v>55</v>
      </c>
      <c r="I112" s="12" t="s">
        <v>72</v>
      </c>
      <c r="J112" s="29" t="e">
        <v>#N/A</v>
      </c>
      <c r="K112" s="25"/>
      <c r="L112" s="25"/>
      <c r="M112" s="13"/>
      <c r="N112" s="26"/>
      <c r="O112" s="14" t="e">
        <v>#N/A</v>
      </c>
      <c r="P112" s="18" t="s">
        <v>58</v>
      </c>
      <c r="Q112" s="18" t="s">
        <v>58</v>
      </c>
      <c r="R112" s="18" t="s">
        <v>58</v>
      </c>
      <c r="S112" s="15" t="s">
        <v>58</v>
      </c>
      <c r="T112" s="18" t="s">
        <v>58</v>
      </c>
      <c r="U112" s="18" t="s">
        <v>58</v>
      </c>
      <c r="V112" s="18" t="s">
        <v>58</v>
      </c>
      <c r="W112" s="18"/>
      <c r="X112" s="28" t="s">
        <v>58</v>
      </c>
      <c r="Y112" s="28" t="s">
        <v>58</v>
      </c>
      <c r="Z112" s="28" t="s">
        <v>58</v>
      </c>
      <c r="AA112" s="28" t="s">
        <v>58</v>
      </c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50"/>
      <c r="AP112" s="16" t="s">
        <v>58</v>
      </c>
    </row>
    <row r="113" spans="1:42" x14ac:dyDescent="0.25">
      <c r="A113" s="9" t="s">
        <v>3</v>
      </c>
      <c r="B113" s="9" t="s">
        <v>6</v>
      </c>
      <c r="C113" s="9" t="s">
        <v>59</v>
      </c>
      <c r="D113" s="9" t="s">
        <v>253</v>
      </c>
      <c r="E113" s="9" t="s">
        <v>255</v>
      </c>
      <c r="F113" s="11" t="s">
        <v>70</v>
      </c>
      <c r="G113" s="11" t="s">
        <v>164</v>
      </c>
      <c r="H113" s="11" t="s">
        <v>43</v>
      </c>
      <c r="I113" s="12" t="s">
        <v>56</v>
      </c>
      <c r="J113" s="29" t="e">
        <v>#N/A</v>
      </c>
      <c r="K113" s="25">
        <v>43617</v>
      </c>
      <c r="L113" s="25"/>
      <c r="M113" s="13"/>
      <c r="N113" s="26"/>
      <c r="O113" s="14" t="e">
        <v>#N/A</v>
      </c>
      <c r="P113" s="18" t="s">
        <v>58</v>
      </c>
      <c r="Q113" s="18" t="s">
        <v>58</v>
      </c>
      <c r="R113" s="18" t="s">
        <v>58</v>
      </c>
      <c r="S113" s="15" t="s">
        <v>58</v>
      </c>
      <c r="T113" s="18" t="s">
        <v>58</v>
      </c>
      <c r="U113" s="18" t="s">
        <v>58</v>
      </c>
      <c r="V113" s="18" t="s">
        <v>58</v>
      </c>
      <c r="W113" s="18"/>
      <c r="X113" s="28" t="s">
        <v>58</v>
      </c>
      <c r="Y113" s="28" t="s">
        <v>58</v>
      </c>
      <c r="Z113" s="28" t="s">
        <v>58</v>
      </c>
      <c r="AA113" s="28" t="s">
        <v>58</v>
      </c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50"/>
      <c r="AP113" s="16" t="s">
        <v>58</v>
      </c>
    </row>
    <row r="114" spans="1:42" x14ac:dyDescent="0.25">
      <c r="A114" s="9" t="s">
        <v>3</v>
      </c>
      <c r="B114" s="9" t="s">
        <v>6</v>
      </c>
      <c r="C114" s="9" t="s">
        <v>59</v>
      </c>
      <c r="D114" s="9" t="s">
        <v>123</v>
      </c>
      <c r="E114" s="9" t="s">
        <v>123</v>
      </c>
      <c r="F114" s="11" t="s">
        <v>42</v>
      </c>
      <c r="G114" s="11" t="s">
        <v>96</v>
      </c>
      <c r="H114" s="11" t="s">
        <v>43</v>
      </c>
      <c r="I114" s="12" t="s">
        <v>56</v>
      </c>
      <c r="J114" s="29"/>
      <c r="K114" s="25">
        <v>43344</v>
      </c>
      <c r="L114" s="25"/>
      <c r="M114" s="13"/>
      <c r="N114" s="26"/>
      <c r="O114" s="14"/>
      <c r="P114" s="18" t="s">
        <v>58</v>
      </c>
      <c r="Q114" s="18" t="s">
        <v>58</v>
      </c>
      <c r="R114" s="18" t="s">
        <v>58</v>
      </c>
      <c r="S114" s="15" t="s">
        <v>58</v>
      </c>
      <c r="T114" s="18" t="s">
        <v>58</v>
      </c>
      <c r="U114" s="18" t="s">
        <v>58</v>
      </c>
      <c r="V114" s="18" t="s">
        <v>58</v>
      </c>
      <c r="W114" s="18"/>
      <c r="X114" s="28" t="s">
        <v>58</v>
      </c>
      <c r="Y114" s="28" t="s">
        <v>58</v>
      </c>
      <c r="Z114" s="28" t="s">
        <v>58</v>
      </c>
      <c r="AA114" s="28" t="s">
        <v>58</v>
      </c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50"/>
      <c r="AP114" s="16" t="s">
        <v>58</v>
      </c>
    </row>
    <row r="115" spans="1:42" x14ac:dyDescent="0.25">
      <c r="A115" s="9" t="s">
        <v>3</v>
      </c>
      <c r="B115" s="9" t="s">
        <v>6</v>
      </c>
      <c r="C115" s="9" t="s">
        <v>59</v>
      </c>
      <c r="D115" s="9" t="s">
        <v>256</v>
      </c>
      <c r="E115" s="10" t="s">
        <v>256</v>
      </c>
      <c r="F115" s="11" t="s">
        <v>70</v>
      </c>
      <c r="G115" s="11" t="s">
        <v>164</v>
      </c>
      <c r="H115" s="11" t="s">
        <v>55</v>
      </c>
      <c r="I115" s="12" t="s">
        <v>72</v>
      </c>
      <c r="J115" s="29" t="e">
        <v>#N/A</v>
      </c>
      <c r="K115" s="25"/>
      <c r="L115" s="25"/>
      <c r="M115" s="13"/>
      <c r="N115" s="26"/>
      <c r="O115" s="14" t="e">
        <v>#N/A</v>
      </c>
      <c r="P115" s="18" t="s">
        <v>58</v>
      </c>
      <c r="Q115" s="18" t="s">
        <v>58</v>
      </c>
      <c r="R115" s="18" t="s">
        <v>58</v>
      </c>
      <c r="S115" s="15" t="s">
        <v>58</v>
      </c>
      <c r="T115" s="18" t="s">
        <v>58</v>
      </c>
      <c r="U115" s="18" t="s">
        <v>58</v>
      </c>
      <c r="V115" s="18" t="s">
        <v>58</v>
      </c>
      <c r="W115" s="18"/>
      <c r="X115" s="28" t="s">
        <v>58</v>
      </c>
      <c r="Y115" s="28" t="s">
        <v>58</v>
      </c>
      <c r="Z115" s="28" t="s">
        <v>58</v>
      </c>
      <c r="AA115" s="28" t="s">
        <v>58</v>
      </c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50"/>
      <c r="AP115" s="16" t="s">
        <v>58</v>
      </c>
    </row>
    <row r="116" spans="1:42" x14ac:dyDescent="0.25">
      <c r="A116" s="9" t="s">
        <v>3</v>
      </c>
      <c r="B116" s="9" t="s">
        <v>6</v>
      </c>
      <c r="C116" s="9" t="s">
        <v>59</v>
      </c>
      <c r="D116" s="9" t="s">
        <v>257</v>
      </c>
      <c r="E116" s="9" t="s">
        <v>257</v>
      </c>
      <c r="F116" s="11" t="s">
        <v>42</v>
      </c>
      <c r="G116" s="11" t="s">
        <v>96</v>
      </c>
      <c r="H116" s="11" t="s">
        <v>43</v>
      </c>
      <c r="I116" s="12" t="s">
        <v>56</v>
      </c>
      <c r="J116" s="29"/>
      <c r="K116" s="25">
        <v>43678</v>
      </c>
      <c r="L116" s="25"/>
      <c r="M116" s="13"/>
      <c r="N116" s="26"/>
      <c r="O116" s="14"/>
      <c r="P116" s="18" t="s">
        <v>58</v>
      </c>
      <c r="Q116" s="18" t="s">
        <v>58</v>
      </c>
      <c r="R116" s="18" t="s">
        <v>58</v>
      </c>
      <c r="S116" s="15" t="s">
        <v>58</v>
      </c>
      <c r="T116" s="18" t="s">
        <v>58</v>
      </c>
      <c r="U116" s="18" t="s">
        <v>58</v>
      </c>
      <c r="V116" s="18" t="s">
        <v>58</v>
      </c>
      <c r="W116" s="18"/>
      <c r="X116" s="28" t="s">
        <v>58</v>
      </c>
      <c r="Y116" s="28" t="s">
        <v>58</v>
      </c>
      <c r="Z116" s="28" t="s">
        <v>58</v>
      </c>
      <c r="AA116" s="28" t="s">
        <v>58</v>
      </c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50"/>
      <c r="AP116" s="16" t="s">
        <v>58</v>
      </c>
    </row>
    <row r="117" spans="1:42" x14ac:dyDescent="0.25">
      <c r="A117" s="9" t="s">
        <v>3</v>
      </c>
      <c r="B117" s="9" t="s">
        <v>6</v>
      </c>
      <c r="C117" s="9" t="s">
        <v>59</v>
      </c>
      <c r="D117" s="9" t="s">
        <v>103</v>
      </c>
      <c r="E117" s="9" t="s">
        <v>104</v>
      </c>
      <c r="F117" s="11" t="s">
        <v>42</v>
      </c>
      <c r="G117" s="11" t="s">
        <v>96</v>
      </c>
      <c r="H117" s="11" t="s">
        <v>55</v>
      </c>
      <c r="I117" s="12" t="s">
        <v>44</v>
      </c>
      <c r="J117" s="29" t="s">
        <v>102</v>
      </c>
      <c r="K117" s="25"/>
      <c r="L117" s="25">
        <v>43313</v>
      </c>
      <c r="M117" s="13" t="s">
        <v>98</v>
      </c>
      <c r="N117" s="26"/>
      <c r="O117" s="14" t="s">
        <v>57</v>
      </c>
      <c r="P117" s="18" t="s">
        <v>58</v>
      </c>
      <c r="Q117" s="18" t="s">
        <v>58</v>
      </c>
      <c r="R117" s="18" t="s">
        <v>58</v>
      </c>
      <c r="S117" s="15">
        <v>1</v>
      </c>
      <c r="T117" s="18">
        <v>43502</v>
      </c>
      <c r="U117" s="18">
        <v>43566</v>
      </c>
      <c r="V117" s="18">
        <v>44055</v>
      </c>
      <c r="W117" s="18"/>
      <c r="X117" s="28" t="s">
        <v>58</v>
      </c>
      <c r="Y117" s="28" t="s">
        <v>58</v>
      </c>
      <c r="Z117" s="28">
        <v>43893</v>
      </c>
      <c r="AA117" s="28" t="s">
        <v>58</v>
      </c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2"/>
      <c r="AN117" s="42"/>
      <c r="AO117" s="50" t="s">
        <v>325</v>
      </c>
      <c r="AP117" s="16" t="s">
        <v>58</v>
      </c>
    </row>
    <row r="118" spans="1:42" x14ac:dyDescent="0.25">
      <c r="A118" s="9" t="s">
        <v>3</v>
      </c>
      <c r="B118" s="9" t="s">
        <v>6</v>
      </c>
      <c r="C118" s="9" t="s">
        <v>59</v>
      </c>
      <c r="D118" s="9" t="s">
        <v>258</v>
      </c>
      <c r="E118" s="34" t="s">
        <v>258</v>
      </c>
      <c r="F118" s="11" t="s">
        <v>70</v>
      </c>
      <c r="G118" s="11" t="s">
        <v>164</v>
      </c>
      <c r="H118" s="11" t="s">
        <v>55</v>
      </c>
      <c r="I118" s="12" t="s">
        <v>72</v>
      </c>
      <c r="J118" s="29" t="e">
        <v>#N/A</v>
      </c>
      <c r="K118" s="25"/>
      <c r="L118" s="25"/>
      <c r="M118" s="13"/>
      <c r="N118" s="26"/>
      <c r="O118" s="14" t="e">
        <v>#N/A</v>
      </c>
      <c r="P118" s="18" t="s">
        <v>58</v>
      </c>
      <c r="Q118" s="18" t="s">
        <v>58</v>
      </c>
      <c r="R118" s="18" t="s">
        <v>58</v>
      </c>
      <c r="S118" s="15" t="s">
        <v>58</v>
      </c>
      <c r="T118" s="18" t="s">
        <v>58</v>
      </c>
      <c r="U118" s="18" t="s">
        <v>58</v>
      </c>
      <c r="V118" s="18" t="s">
        <v>58</v>
      </c>
      <c r="W118" s="18"/>
      <c r="X118" s="28" t="s">
        <v>58</v>
      </c>
      <c r="Y118" s="28" t="s">
        <v>58</v>
      </c>
      <c r="Z118" s="28" t="s">
        <v>58</v>
      </c>
      <c r="AA118" s="28" t="s">
        <v>58</v>
      </c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50"/>
      <c r="AP118" s="16" t="s">
        <v>58</v>
      </c>
    </row>
    <row r="119" spans="1:42" x14ac:dyDescent="0.25">
      <c r="A119" s="9" t="s">
        <v>3</v>
      </c>
      <c r="B119" s="9" t="s">
        <v>6</v>
      </c>
      <c r="C119" s="9" t="s">
        <v>59</v>
      </c>
      <c r="D119" s="9" t="s">
        <v>126</v>
      </c>
      <c r="E119" s="9" t="s">
        <v>126</v>
      </c>
      <c r="F119" s="11" t="s">
        <v>42</v>
      </c>
      <c r="G119" s="11" t="s">
        <v>96</v>
      </c>
      <c r="H119" s="11" t="s">
        <v>43</v>
      </c>
      <c r="I119" s="12" t="s">
        <v>44</v>
      </c>
      <c r="J119" s="29" t="s">
        <v>124</v>
      </c>
      <c r="K119" s="25">
        <v>43160</v>
      </c>
      <c r="L119" s="25">
        <v>43617</v>
      </c>
      <c r="M119" s="13" t="s">
        <v>98</v>
      </c>
      <c r="N119" s="26"/>
      <c r="O119" s="14" t="s">
        <v>57</v>
      </c>
      <c r="P119" s="18" t="s">
        <v>58</v>
      </c>
      <c r="Q119" s="18" t="s">
        <v>58</v>
      </c>
      <c r="R119" s="18" t="s">
        <v>58</v>
      </c>
      <c r="S119" s="15">
        <v>1</v>
      </c>
      <c r="T119" s="18">
        <v>43852</v>
      </c>
      <c r="U119" s="18">
        <v>43960</v>
      </c>
      <c r="V119" s="18">
        <v>44422</v>
      </c>
      <c r="W119" s="18"/>
      <c r="X119" s="28" t="s">
        <v>58</v>
      </c>
      <c r="Y119" s="28" t="s">
        <v>58</v>
      </c>
      <c r="Z119" s="28">
        <v>44159</v>
      </c>
      <c r="AA119" s="28" t="s">
        <v>58</v>
      </c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2"/>
      <c r="AN119" s="42"/>
      <c r="AO119" s="50" t="s">
        <v>325</v>
      </c>
      <c r="AP119" s="16" t="s">
        <v>58</v>
      </c>
    </row>
    <row r="120" spans="1:42" x14ac:dyDescent="0.25">
      <c r="A120" s="9" t="s">
        <v>3</v>
      </c>
      <c r="B120" s="9" t="s">
        <v>6</v>
      </c>
      <c r="C120" s="9" t="s">
        <v>59</v>
      </c>
      <c r="D120" s="9" t="s">
        <v>259</v>
      </c>
      <c r="E120" s="9" t="s">
        <v>259</v>
      </c>
      <c r="F120" s="11" t="s">
        <v>42</v>
      </c>
      <c r="G120" s="11" t="s">
        <v>132</v>
      </c>
      <c r="H120" s="11" t="s">
        <v>43</v>
      </c>
      <c r="I120" s="12" t="s">
        <v>67</v>
      </c>
      <c r="J120" s="29" t="s">
        <v>106</v>
      </c>
      <c r="K120" s="25">
        <v>43617</v>
      </c>
      <c r="L120" s="25"/>
      <c r="M120" s="13"/>
      <c r="N120" s="26"/>
      <c r="O120" s="14" t="s">
        <v>57</v>
      </c>
      <c r="P120" s="18" t="s">
        <v>58</v>
      </c>
      <c r="Q120" s="18" t="s">
        <v>58</v>
      </c>
      <c r="R120" s="18" t="s">
        <v>58</v>
      </c>
      <c r="S120" s="15" t="s">
        <v>58</v>
      </c>
      <c r="T120" s="18" t="s">
        <v>58</v>
      </c>
      <c r="U120" s="18" t="s">
        <v>58</v>
      </c>
      <c r="V120" s="18" t="s">
        <v>58</v>
      </c>
      <c r="W120" s="18"/>
      <c r="X120" s="28" t="s">
        <v>58</v>
      </c>
      <c r="Y120" s="28" t="s">
        <v>58</v>
      </c>
      <c r="Z120" s="28" t="s">
        <v>58</v>
      </c>
      <c r="AA120" s="28" t="s">
        <v>58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50"/>
      <c r="AP120" s="16" t="s">
        <v>58</v>
      </c>
    </row>
    <row r="121" spans="1:42" x14ac:dyDescent="0.25">
      <c r="A121" s="9" t="s">
        <v>3</v>
      </c>
      <c r="B121" s="9" t="s">
        <v>6</v>
      </c>
      <c r="C121" s="9" t="s">
        <v>59</v>
      </c>
      <c r="D121" s="9" t="s">
        <v>260</v>
      </c>
      <c r="E121" s="9" t="s">
        <v>260</v>
      </c>
      <c r="F121" s="11" t="s">
        <v>42</v>
      </c>
      <c r="G121" s="11" t="s">
        <v>96</v>
      </c>
      <c r="H121" s="11" t="s">
        <v>55</v>
      </c>
      <c r="I121" s="12" t="s">
        <v>56</v>
      </c>
      <c r="J121" s="29"/>
      <c r="K121" s="25">
        <v>43617</v>
      </c>
      <c r="L121" s="25"/>
      <c r="M121" s="13"/>
      <c r="N121" s="26"/>
      <c r="O121" s="14"/>
      <c r="P121" s="18" t="s">
        <v>58</v>
      </c>
      <c r="Q121" s="18" t="s">
        <v>58</v>
      </c>
      <c r="R121" s="18" t="s">
        <v>58</v>
      </c>
      <c r="S121" s="15" t="s">
        <v>58</v>
      </c>
      <c r="T121" s="18" t="s">
        <v>58</v>
      </c>
      <c r="U121" s="18" t="s">
        <v>58</v>
      </c>
      <c r="V121" s="18" t="s">
        <v>58</v>
      </c>
      <c r="W121" s="18"/>
      <c r="X121" s="28" t="s">
        <v>58</v>
      </c>
      <c r="Y121" s="28" t="s">
        <v>58</v>
      </c>
      <c r="Z121" s="28" t="s">
        <v>58</v>
      </c>
      <c r="AA121" s="28" t="s">
        <v>58</v>
      </c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50"/>
      <c r="AP121" s="16" t="s">
        <v>58</v>
      </c>
    </row>
    <row r="122" spans="1:42" x14ac:dyDescent="0.25">
      <c r="A122" s="9" t="s">
        <v>3</v>
      </c>
      <c r="B122" s="9" t="s">
        <v>6</v>
      </c>
      <c r="C122" s="9" t="s">
        <v>59</v>
      </c>
      <c r="D122" s="9" t="s">
        <v>261</v>
      </c>
      <c r="E122" s="9" t="s">
        <v>261</v>
      </c>
      <c r="F122" s="11" t="s">
        <v>42</v>
      </c>
      <c r="G122" s="11" t="s">
        <v>96</v>
      </c>
      <c r="H122" s="11" t="s">
        <v>55</v>
      </c>
      <c r="I122" s="12" t="s">
        <v>56</v>
      </c>
      <c r="J122" s="29"/>
      <c r="K122" s="25">
        <v>43678</v>
      </c>
      <c r="L122" s="25"/>
      <c r="M122" s="13"/>
      <c r="N122" s="26"/>
      <c r="O122" s="14"/>
      <c r="P122" s="18" t="s">
        <v>58</v>
      </c>
      <c r="Q122" s="18" t="s">
        <v>58</v>
      </c>
      <c r="R122" s="18" t="s">
        <v>58</v>
      </c>
      <c r="S122" s="15" t="s">
        <v>58</v>
      </c>
      <c r="T122" s="18" t="s">
        <v>58</v>
      </c>
      <c r="U122" s="18" t="s">
        <v>58</v>
      </c>
      <c r="V122" s="18" t="s">
        <v>58</v>
      </c>
      <c r="W122" s="18"/>
      <c r="X122" s="28" t="s">
        <v>58</v>
      </c>
      <c r="Y122" s="28" t="s">
        <v>58</v>
      </c>
      <c r="Z122" s="28" t="s">
        <v>58</v>
      </c>
      <c r="AA122" s="28" t="s">
        <v>58</v>
      </c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50"/>
      <c r="AP122" s="16" t="s">
        <v>58</v>
      </c>
    </row>
    <row r="123" spans="1:42" x14ac:dyDescent="0.25">
      <c r="A123" s="9" t="s">
        <v>3</v>
      </c>
      <c r="B123" s="9" t="s">
        <v>6</v>
      </c>
      <c r="C123" s="9" t="s">
        <v>59</v>
      </c>
      <c r="D123" s="9" t="s">
        <v>262</v>
      </c>
      <c r="E123" s="9" t="s">
        <v>262</v>
      </c>
      <c r="F123" s="11" t="s">
        <v>42</v>
      </c>
      <c r="G123" s="11" t="s">
        <v>132</v>
      </c>
      <c r="H123" s="11" t="s">
        <v>43</v>
      </c>
      <c r="I123" s="12" t="s">
        <v>67</v>
      </c>
      <c r="J123" s="29" t="s">
        <v>102</v>
      </c>
      <c r="K123" s="25">
        <v>43160</v>
      </c>
      <c r="L123" s="25">
        <v>43770</v>
      </c>
      <c r="M123" s="13"/>
      <c r="N123" s="26"/>
      <c r="O123" s="14" t="s">
        <v>57</v>
      </c>
      <c r="P123" s="18" t="s">
        <v>58</v>
      </c>
      <c r="Q123" s="18" t="s">
        <v>58</v>
      </c>
      <c r="R123" s="18" t="s">
        <v>58</v>
      </c>
      <c r="S123" s="15" t="s">
        <v>58</v>
      </c>
      <c r="T123" s="18" t="s">
        <v>58</v>
      </c>
      <c r="U123" s="18" t="s">
        <v>58</v>
      </c>
      <c r="V123" s="18" t="s">
        <v>58</v>
      </c>
      <c r="W123" s="18"/>
      <c r="X123" s="28" t="s">
        <v>58</v>
      </c>
      <c r="Y123" s="28" t="s">
        <v>58</v>
      </c>
      <c r="Z123" s="28" t="s">
        <v>58</v>
      </c>
      <c r="AA123" s="28" t="s">
        <v>58</v>
      </c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50"/>
      <c r="AP123" s="16" t="s">
        <v>58</v>
      </c>
    </row>
    <row r="124" spans="1:42" x14ac:dyDescent="0.25">
      <c r="A124" s="17" t="s">
        <v>3</v>
      </c>
      <c r="B124" s="17" t="s">
        <v>8</v>
      </c>
      <c r="C124" s="17" t="s">
        <v>38</v>
      </c>
      <c r="D124" s="17" t="s">
        <v>263</v>
      </c>
      <c r="E124" s="17" t="s">
        <v>263</v>
      </c>
      <c r="F124" s="11" t="s">
        <v>42</v>
      </c>
      <c r="G124" s="11" t="s">
        <v>96</v>
      </c>
      <c r="H124" s="11" t="s">
        <v>43</v>
      </c>
      <c r="I124" s="12" t="s">
        <v>44</v>
      </c>
      <c r="J124" s="12" t="e">
        <v>#N/A</v>
      </c>
      <c r="K124" s="25">
        <v>44228</v>
      </c>
      <c r="L124" s="25">
        <v>44412</v>
      </c>
      <c r="M124" s="13">
        <v>44636</v>
      </c>
      <c r="N124" s="27">
        <v>44571</v>
      </c>
      <c r="O124" s="14" t="s">
        <v>46</v>
      </c>
      <c r="P124" s="18" t="s">
        <v>46</v>
      </c>
      <c r="Q124" s="18" t="s">
        <v>58</v>
      </c>
      <c r="R124" s="18" t="s">
        <v>58</v>
      </c>
      <c r="S124" s="15" t="s">
        <v>58</v>
      </c>
      <c r="T124" s="18" t="s">
        <v>58</v>
      </c>
      <c r="U124" s="18" t="s">
        <v>58</v>
      </c>
      <c r="V124" s="18" t="s">
        <v>58</v>
      </c>
      <c r="W124" s="18"/>
      <c r="X124" s="28" t="s">
        <v>58</v>
      </c>
      <c r="Y124" s="28" t="s">
        <v>58</v>
      </c>
      <c r="Z124" s="28" t="s">
        <v>58</v>
      </c>
      <c r="AA124" s="28" t="s">
        <v>58</v>
      </c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2"/>
      <c r="AN124" s="42"/>
      <c r="AO124" s="50"/>
      <c r="AP124" s="16" t="s">
        <v>58</v>
      </c>
    </row>
    <row r="125" spans="1:42" x14ac:dyDescent="0.25">
      <c r="A125" s="17" t="s">
        <v>3</v>
      </c>
      <c r="B125" s="17" t="s">
        <v>8</v>
      </c>
      <c r="C125" s="17" t="s">
        <v>38</v>
      </c>
      <c r="D125" s="17" t="s">
        <v>183</v>
      </c>
      <c r="E125" s="17" t="s">
        <v>183</v>
      </c>
      <c r="F125" s="11" t="s">
        <v>77</v>
      </c>
      <c r="G125" s="11" t="s">
        <v>96</v>
      </c>
      <c r="H125" s="11" t="s">
        <v>43</v>
      </c>
      <c r="I125" s="12" t="s">
        <v>44</v>
      </c>
      <c r="J125" s="12" t="s">
        <v>264</v>
      </c>
      <c r="K125" s="25">
        <v>44228</v>
      </c>
      <c r="L125" s="25" t="s">
        <v>46</v>
      </c>
      <c r="M125" s="13" t="s">
        <v>58</v>
      </c>
      <c r="N125" s="26" t="s">
        <v>58</v>
      </c>
      <c r="O125" s="14" t="e">
        <v>#N/A</v>
      </c>
      <c r="P125" s="18" t="s">
        <v>58</v>
      </c>
      <c r="Q125" s="18" t="s">
        <v>58</v>
      </c>
      <c r="R125" s="18" t="s">
        <v>58</v>
      </c>
      <c r="S125" s="15" t="s">
        <v>58</v>
      </c>
      <c r="T125" s="18" t="s">
        <v>58</v>
      </c>
      <c r="U125" s="18" t="s">
        <v>58</v>
      </c>
      <c r="V125" s="18" t="s">
        <v>58</v>
      </c>
      <c r="W125" s="18"/>
      <c r="X125" s="28" t="s">
        <v>58</v>
      </c>
      <c r="Y125" s="28" t="s">
        <v>58</v>
      </c>
      <c r="Z125" s="28" t="s">
        <v>58</v>
      </c>
      <c r="AA125" s="28" t="s">
        <v>58</v>
      </c>
      <c r="AB125" s="41"/>
      <c r="AC125" s="41"/>
      <c r="AD125" s="41"/>
      <c r="AE125" s="41"/>
      <c r="AF125" s="41"/>
      <c r="AG125" s="41"/>
      <c r="AH125" s="41">
        <f>3.55+0.025+30.35</f>
        <v>33.925000000000004</v>
      </c>
      <c r="AI125" s="41">
        <f>PI()*2.625^2</f>
        <v>21.647536878642168</v>
      </c>
      <c r="AJ125" s="41"/>
      <c r="AK125" s="41">
        <f>9.76+8.72</f>
        <v>18.48</v>
      </c>
      <c r="AL125" s="41"/>
      <c r="AM125" s="42"/>
      <c r="AN125" s="42"/>
      <c r="AO125" s="50"/>
      <c r="AP125" s="16" t="s">
        <v>58</v>
      </c>
    </row>
    <row r="126" spans="1:42" x14ac:dyDescent="0.25">
      <c r="A126" s="17" t="s">
        <v>3</v>
      </c>
      <c r="B126" s="17" t="s">
        <v>8</v>
      </c>
      <c r="C126" s="17" t="s">
        <v>38</v>
      </c>
      <c r="D126" s="17" t="s">
        <v>38</v>
      </c>
      <c r="E126" s="17" t="s">
        <v>38</v>
      </c>
      <c r="F126" s="11" t="s">
        <v>77</v>
      </c>
      <c r="G126" s="11" t="s">
        <v>96</v>
      </c>
      <c r="H126" s="11" t="s">
        <v>55</v>
      </c>
      <c r="I126" s="12" t="s">
        <v>72</v>
      </c>
      <c r="J126" s="12" t="s">
        <v>265</v>
      </c>
      <c r="K126" s="25" t="e">
        <v>#N/A</v>
      </c>
      <c r="L126" s="25">
        <v>44245</v>
      </c>
      <c r="M126" s="25" t="e">
        <v>#N/A</v>
      </c>
      <c r="N126" s="26" t="e">
        <v>#N/A</v>
      </c>
      <c r="O126" s="14" t="e">
        <v>#N/A</v>
      </c>
      <c r="P126" s="18" t="s">
        <v>46</v>
      </c>
      <c r="Q126" s="18" t="s">
        <v>58</v>
      </c>
      <c r="R126" s="18" t="s">
        <v>58</v>
      </c>
      <c r="S126" s="15" t="s">
        <v>58</v>
      </c>
      <c r="T126" s="18" t="s">
        <v>58</v>
      </c>
      <c r="U126" s="18" t="s">
        <v>58</v>
      </c>
      <c r="V126" s="18" t="s">
        <v>58</v>
      </c>
      <c r="W126" s="18"/>
      <c r="X126" s="28" t="s">
        <v>58</v>
      </c>
      <c r="Y126" s="28" t="s">
        <v>58</v>
      </c>
      <c r="Z126" s="28" t="s">
        <v>58</v>
      </c>
      <c r="AA126" s="28" t="s">
        <v>58</v>
      </c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50"/>
      <c r="AP126" s="16" t="s">
        <v>58</v>
      </c>
    </row>
    <row r="127" spans="1:42" x14ac:dyDescent="0.25">
      <c r="A127" s="17" t="s">
        <v>3</v>
      </c>
      <c r="B127" s="17" t="s">
        <v>8</v>
      </c>
      <c r="C127" s="17" t="s">
        <v>50</v>
      </c>
      <c r="D127" s="17" t="s">
        <v>127</v>
      </c>
      <c r="E127" s="17" t="s">
        <v>127</v>
      </c>
      <c r="F127" s="11" t="s">
        <v>42</v>
      </c>
      <c r="G127" s="11" t="s">
        <v>96</v>
      </c>
      <c r="H127" s="11" t="s">
        <v>43</v>
      </c>
      <c r="I127" s="12" t="s">
        <v>44</v>
      </c>
      <c r="J127" s="12" t="s">
        <v>110</v>
      </c>
      <c r="K127" s="25">
        <v>43862</v>
      </c>
      <c r="L127" s="25">
        <v>44012</v>
      </c>
      <c r="M127" s="13">
        <v>44215</v>
      </c>
      <c r="N127" s="27">
        <v>44089</v>
      </c>
      <c r="O127" s="14" t="s">
        <v>57</v>
      </c>
      <c r="P127" s="18">
        <v>44292</v>
      </c>
      <c r="Q127" s="18">
        <v>44323</v>
      </c>
      <c r="R127" s="18">
        <v>44343</v>
      </c>
      <c r="S127" s="15">
        <v>1</v>
      </c>
      <c r="T127" s="18">
        <v>44431</v>
      </c>
      <c r="U127" s="18">
        <v>44498</v>
      </c>
      <c r="V127" s="18">
        <v>44735</v>
      </c>
      <c r="W127" s="18"/>
      <c r="X127" s="28">
        <v>44483</v>
      </c>
      <c r="Y127" s="28">
        <v>44483</v>
      </c>
      <c r="Z127" s="28" t="s">
        <v>58</v>
      </c>
      <c r="AA127" s="28" t="s">
        <v>58</v>
      </c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2"/>
      <c r="AN127" s="42"/>
      <c r="AO127" s="50" t="s">
        <v>325</v>
      </c>
      <c r="AP127" s="16" t="s">
        <v>58</v>
      </c>
    </row>
    <row r="128" spans="1:42" x14ac:dyDescent="0.25">
      <c r="A128" s="17" t="s">
        <v>3</v>
      </c>
      <c r="B128" s="17" t="s">
        <v>8</v>
      </c>
      <c r="C128" s="17" t="s">
        <v>50</v>
      </c>
      <c r="D128" s="17" t="s">
        <v>266</v>
      </c>
      <c r="E128" s="17" t="s">
        <v>266</v>
      </c>
      <c r="F128" s="11" t="s">
        <v>77</v>
      </c>
      <c r="G128" s="11" t="s">
        <v>96</v>
      </c>
      <c r="H128" s="11" t="s">
        <v>43</v>
      </c>
      <c r="I128" s="12" t="s">
        <v>72</v>
      </c>
      <c r="J128" s="12" t="s">
        <v>267</v>
      </c>
      <c r="K128" s="25" t="e">
        <v>#N/A</v>
      </c>
      <c r="L128" s="25">
        <v>44238</v>
      </c>
      <c r="M128" s="25" t="e">
        <v>#N/A</v>
      </c>
      <c r="N128" s="26" t="e">
        <v>#N/A</v>
      </c>
      <c r="O128" s="14" t="e">
        <v>#N/A</v>
      </c>
      <c r="P128" s="18" t="s">
        <v>46</v>
      </c>
      <c r="Q128" s="18" t="s">
        <v>58</v>
      </c>
      <c r="R128" s="18" t="s">
        <v>58</v>
      </c>
      <c r="S128" s="15" t="s">
        <v>58</v>
      </c>
      <c r="T128" s="18" t="s">
        <v>58</v>
      </c>
      <c r="U128" s="18" t="s">
        <v>58</v>
      </c>
      <c r="V128" s="18" t="s">
        <v>58</v>
      </c>
      <c r="W128" s="18"/>
      <c r="X128" s="28" t="s">
        <v>58</v>
      </c>
      <c r="Y128" s="28" t="s">
        <v>58</v>
      </c>
      <c r="Z128" s="28" t="s">
        <v>58</v>
      </c>
      <c r="AA128" s="28" t="s">
        <v>58</v>
      </c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50"/>
      <c r="AP128" s="16" t="s">
        <v>58</v>
      </c>
    </row>
    <row r="129" spans="1:42" x14ac:dyDescent="0.25">
      <c r="A129" s="17" t="s">
        <v>3</v>
      </c>
      <c r="B129" s="17" t="s">
        <v>8</v>
      </c>
      <c r="C129" s="17" t="s">
        <v>50</v>
      </c>
      <c r="D129" s="17" t="s">
        <v>130</v>
      </c>
      <c r="E129" s="17" t="s">
        <v>130</v>
      </c>
      <c r="F129" s="11" t="s">
        <v>42</v>
      </c>
      <c r="G129" s="11" t="s">
        <v>96</v>
      </c>
      <c r="H129" s="11" t="s">
        <v>43</v>
      </c>
      <c r="I129" s="12" t="s">
        <v>44</v>
      </c>
      <c r="J129" s="12" t="s">
        <v>124</v>
      </c>
      <c r="K129" s="25">
        <v>43862</v>
      </c>
      <c r="L129" s="25">
        <v>44012</v>
      </c>
      <c r="M129" s="13">
        <v>44202</v>
      </c>
      <c r="N129" s="27">
        <v>44089</v>
      </c>
      <c r="O129" s="14" t="s">
        <v>57</v>
      </c>
      <c r="P129" s="18">
        <v>44292</v>
      </c>
      <c r="Q129" s="18">
        <v>44323</v>
      </c>
      <c r="R129" s="18">
        <v>44346</v>
      </c>
      <c r="S129" s="15">
        <v>1</v>
      </c>
      <c r="T129" s="18">
        <v>44544</v>
      </c>
      <c r="U129" s="18">
        <v>44575</v>
      </c>
      <c r="V129" s="18">
        <v>44736</v>
      </c>
      <c r="W129" s="18"/>
      <c r="X129" s="28">
        <v>44484</v>
      </c>
      <c r="Y129" s="28">
        <v>44484</v>
      </c>
      <c r="Z129" s="28" t="s">
        <v>58</v>
      </c>
      <c r="AA129" s="28" t="s">
        <v>58</v>
      </c>
      <c r="AB129" s="41"/>
      <c r="AC129" s="41"/>
      <c r="AD129" s="41"/>
      <c r="AE129" s="41"/>
      <c r="AF129" s="41"/>
      <c r="AG129" s="41"/>
      <c r="AH129" s="41"/>
      <c r="AI129" s="41">
        <f>(10+3)*(5+3)</f>
        <v>104</v>
      </c>
      <c r="AJ129" s="41"/>
      <c r="AK129" s="41"/>
      <c r="AL129" s="41"/>
      <c r="AM129" s="42"/>
      <c r="AN129" s="42"/>
      <c r="AO129" s="50" t="s">
        <v>325</v>
      </c>
      <c r="AP129" s="16" t="s">
        <v>58</v>
      </c>
    </row>
    <row r="130" spans="1:42" x14ac:dyDescent="0.25">
      <c r="A130" s="17" t="s">
        <v>3</v>
      </c>
      <c r="B130" s="17" t="s">
        <v>8</v>
      </c>
      <c r="C130" s="17" t="s">
        <v>50</v>
      </c>
      <c r="D130" s="17" t="s">
        <v>128</v>
      </c>
      <c r="E130" s="17" t="s">
        <v>128</v>
      </c>
      <c r="F130" s="11" t="s">
        <v>42</v>
      </c>
      <c r="G130" s="11" t="s">
        <v>96</v>
      </c>
      <c r="H130" s="11" t="s">
        <v>43</v>
      </c>
      <c r="I130" s="12" t="s">
        <v>44</v>
      </c>
      <c r="J130" s="12" t="s">
        <v>129</v>
      </c>
      <c r="K130" s="25">
        <v>43862</v>
      </c>
      <c r="L130" s="25">
        <v>44012</v>
      </c>
      <c r="M130" s="13">
        <v>44207</v>
      </c>
      <c r="N130" s="27">
        <v>44089</v>
      </c>
      <c r="O130" s="14" t="s">
        <v>57</v>
      </c>
      <c r="P130" s="18">
        <v>44292</v>
      </c>
      <c r="Q130" s="18">
        <v>44323</v>
      </c>
      <c r="R130" s="18">
        <v>44348</v>
      </c>
      <c r="S130" s="15">
        <v>1</v>
      </c>
      <c r="T130" s="18">
        <v>44497</v>
      </c>
      <c r="U130" s="18">
        <v>44523</v>
      </c>
      <c r="V130" s="18">
        <v>44735</v>
      </c>
      <c r="W130" s="18"/>
      <c r="X130" s="28">
        <v>44484</v>
      </c>
      <c r="Y130" s="28">
        <v>44484</v>
      </c>
      <c r="Z130" s="28" t="s">
        <v>58</v>
      </c>
      <c r="AA130" s="28" t="s">
        <v>58</v>
      </c>
      <c r="AB130" s="41"/>
      <c r="AC130" s="41"/>
      <c r="AD130" s="41"/>
      <c r="AE130" s="41"/>
      <c r="AF130" s="41"/>
      <c r="AG130" s="41"/>
      <c r="AH130" s="41">
        <f>19750*0.4</f>
        <v>7900</v>
      </c>
      <c r="AI130" s="41"/>
      <c r="AJ130" s="41"/>
      <c r="AK130" s="41"/>
      <c r="AL130" s="41"/>
      <c r="AM130" s="42"/>
      <c r="AN130" s="42"/>
      <c r="AO130" s="50" t="s">
        <v>325</v>
      </c>
      <c r="AP130" s="16" t="s">
        <v>58</v>
      </c>
    </row>
    <row r="131" spans="1:42" x14ac:dyDescent="0.25">
      <c r="A131" s="17" t="s">
        <v>3</v>
      </c>
      <c r="B131" s="17" t="s">
        <v>8</v>
      </c>
      <c r="C131" s="17" t="s">
        <v>61</v>
      </c>
      <c r="D131" s="17" t="s">
        <v>332</v>
      </c>
      <c r="E131" s="17"/>
      <c r="F131" s="11" t="s">
        <v>70</v>
      </c>
      <c r="G131" s="11" t="s">
        <v>164</v>
      </c>
      <c r="H131" s="11" t="s">
        <v>43</v>
      </c>
      <c r="I131" s="12" t="s">
        <v>72</v>
      </c>
      <c r="J131" s="12" t="s">
        <v>290</v>
      </c>
      <c r="K131" s="25"/>
      <c r="L131" s="25"/>
      <c r="M131" s="13"/>
      <c r="N131" s="27"/>
      <c r="O131" s="14"/>
      <c r="P131" s="18" t="s">
        <v>46</v>
      </c>
      <c r="Q131" s="18" t="s">
        <v>58</v>
      </c>
      <c r="R131" s="18" t="s">
        <v>58</v>
      </c>
      <c r="S131" s="18" t="s">
        <v>58</v>
      </c>
      <c r="T131" s="18" t="s">
        <v>58</v>
      </c>
      <c r="U131" s="18" t="s">
        <v>58</v>
      </c>
      <c r="V131" s="18" t="s">
        <v>58</v>
      </c>
      <c r="W131" s="18"/>
      <c r="X131" s="28"/>
      <c r="Y131" s="28"/>
      <c r="Z131" s="28"/>
      <c r="AA131" s="28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2"/>
      <c r="AN131" s="42"/>
      <c r="AO131" s="50" t="s">
        <v>46</v>
      </c>
      <c r="AP131" s="16"/>
    </row>
    <row r="132" spans="1:42" x14ac:dyDescent="0.25">
      <c r="A132" s="17" t="s">
        <v>3</v>
      </c>
      <c r="B132" s="17" t="s">
        <v>8</v>
      </c>
      <c r="C132" s="17" t="s">
        <v>61</v>
      </c>
      <c r="D132" s="17" t="s">
        <v>268</v>
      </c>
      <c r="E132" s="17" t="s">
        <v>268</v>
      </c>
      <c r="F132" s="11" t="s">
        <v>42</v>
      </c>
      <c r="G132" s="11" t="s">
        <v>96</v>
      </c>
      <c r="H132" s="11" t="s">
        <v>43</v>
      </c>
      <c r="I132" s="12" t="s">
        <v>44</v>
      </c>
      <c r="J132" s="12" t="e">
        <v>#N/A</v>
      </c>
      <c r="K132" s="25" t="e">
        <v>#N/A</v>
      </c>
      <c r="L132" s="25">
        <v>44394</v>
      </c>
      <c r="M132" s="13" t="s">
        <v>98</v>
      </c>
      <c r="N132" s="27">
        <v>44571</v>
      </c>
      <c r="O132" s="14" t="s">
        <v>46</v>
      </c>
      <c r="P132" s="18" t="s">
        <v>58</v>
      </c>
      <c r="Q132" s="18" t="s">
        <v>58</v>
      </c>
      <c r="R132" s="18" t="s">
        <v>58</v>
      </c>
      <c r="S132" s="15" t="s">
        <v>58</v>
      </c>
      <c r="T132" s="18" t="s">
        <v>58</v>
      </c>
      <c r="U132" s="18" t="s">
        <v>58</v>
      </c>
      <c r="V132" s="18" t="s">
        <v>58</v>
      </c>
      <c r="W132" s="18"/>
      <c r="X132" s="28" t="s">
        <v>58</v>
      </c>
      <c r="Y132" s="28" t="s">
        <v>58</v>
      </c>
      <c r="Z132" s="28" t="s">
        <v>58</v>
      </c>
      <c r="AA132" s="28" t="s">
        <v>58</v>
      </c>
      <c r="AB132" s="41"/>
      <c r="AC132" s="41"/>
      <c r="AD132" s="41"/>
      <c r="AE132" s="41"/>
      <c r="AF132" s="41">
        <f>15*3.8</f>
        <v>57</v>
      </c>
      <c r="AG132" s="41"/>
      <c r="AH132" s="41"/>
      <c r="AI132" s="41"/>
      <c r="AJ132" s="41"/>
      <c r="AK132" s="41"/>
      <c r="AL132" s="41"/>
      <c r="AM132" s="42"/>
      <c r="AN132" s="42"/>
      <c r="AO132" s="50"/>
      <c r="AP132" s="16" t="s">
        <v>58</v>
      </c>
    </row>
    <row r="133" spans="1:42" x14ac:dyDescent="0.25">
      <c r="A133" s="17" t="s">
        <v>3</v>
      </c>
      <c r="B133" s="17" t="s">
        <v>8</v>
      </c>
      <c r="C133" s="17" t="s">
        <v>61</v>
      </c>
      <c r="D133" s="17" t="s">
        <v>334</v>
      </c>
      <c r="E133" s="17"/>
      <c r="F133" s="11" t="s">
        <v>70</v>
      </c>
      <c r="G133" s="11" t="s">
        <v>164</v>
      </c>
      <c r="H133" s="11" t="s">
        <v>43</v>
      </c>
      <c r="I133" s="12" t="s">
        <v>72</v>
      </c>
      <c r="J133" s="12" t="s">
        <v>290</v>
      </c>
      <c r="K133" s="25"/>
      <c r="L133" s="25"/>
      <c r="M133" s="13"/>
      <c r="N133" s="27"/>
      <c r="O133" s="14"/>
      <c r="P133" s="18" t="s">
        <v>46</v>
      </c>
      <c r="Q133" s="18" t="s">
        <v>58</v>
      </c>
      <c r="R133" s="18" t="s">
        <v>58</v>
      </c>
      <c r="S133" s="18" t="s">
        <v>58</v>
      </c>
      <c r="T133" s="18" t="s">
        <v>58</v>
      </c>
      <c r="U133" s="18" t="s">
        <v>58</v>
      </c>
      <c r="V133" s="18" t="s">
        <v>58</v>
      </c>
      <c r="W133" s="18"/>
      <c r="X133" s="28"/>
      <c r="Y133" s="28"/>
      <c r="Z133" s="28"/>
      <c r="AA133" s="28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2"/>
      <c r="AN133" s="42"/>
      <c r="AO133" s="50" t="s">
        <v>46</v>
      </c>
      <c r="AP133" s="16"/>
    </row>
    <row r="134" spans="1:42" x14ac:dyDescent="0.25">
      <c r="A134" s="17" t="s">
        <v>3</v>
      </c>
      <c r="B134" s="17" t="s">
        <v>8</v>
      </c>
      <c r="C134" s="17" t="s">
        <v>61</v>
      </c>
      <c r="D134" s="17" t="s">
        <v>333</v>
      </c>
      <c r="E134" s="17"/>
      <c r="F134" s="11" t="s">
        <v>70</v>
      </c>
      <c r="G134" s="11" t="s">
        <v>164</v>
      </c>
      <c r="H134" s="11" t="s">
        <v>43</v>
      </c>
      <c r="I134" s="12" t="s">
        <v>72</v>
      </c>
      <c r="J134" s="12" t="s">
        <v>290</v>
      </c>
      <c r="K134" s="25"/>
      <c r="L134" s="25"/>
      <c r="M134" s="13"/>
      <c r="N134" s="27"/>
      <c r="O134" s="14"/>
      <c r="P134" s="18" t="s">
        <v>46</v>
      </c>
      <c r="Q134" s="18" t="s">
        <v>58</v>
      </c>
      <c r="R134" s="18" t="s">
        <v>58</v>
      </c>
      <c r="S134" s="18" t="s">
        <v>58</v>
      </c>
      <c r="T134" s="18" t="s">
        <v>58</v>
      </c>
      <c r="U134" s="18" t="s">
        <v>58</v>
      </c>
      <c r="V134" s="18" t="s">
        <v>58</v>
      </c>
      <c r="W134" s="18"/>
      <c r="X134" s="28"/>
      <c r="Y134" s="28"/>
      <c r="Z134" s="28"/>
      <c r="AA134" s="28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2"/>
      <c r="AN134" s="42"/>
      <c r="AO134" s="50" t="s">
        <v>46</v>
      </c>
      <c r="AP134" s="16"/>
    </row>
    <row r="135" spans="1:42" x14ac:dyDescent="0.25">
      <c r="A135" s="14" t="s">
        <v>4</v>
      </c>
      <c r="B135" s="14" t="s">
        <v>7</v>
      </c>
      <c r="C135" s="38" t="s">
        <v>49</v>
      </c>
      <c r="D135" s="14" t="s">
        <v>269</v>
      </c>
      <c r="E135" s="14" t="s">
        <v>269</v>
      </c>
      <c r="F135" s="11" t="s">
        <v>42</v>
      </c>
      <c r="G135" s="11" t="s">
        <v>96</v>
      </c>
      <c r="H135" s="11" t="s">
        <v>43</v>
      </c>
      <c r="I135" s="12" t="s">
        <v>44</v>
      </c>
      <c r="J135" s="12"/>
      <c r="K135" s="25">
        <v>43405</v>
      </c>
      <c r="L135" s="25"/>
      <c r="M135" s="13"/>
      <c r="N135" s="26"/>
      <c r="O135" s="14"/>
      <c r="P135" s="18" t="s">
        <v>58</v>
      </c>
      <c r="Q135" s="18" t="s">
        <v>58</v>
      </c>
      <c r="R135" s="18" t="s">
        <v>58</v>
      </c>
      <c r="S135" s="15" t="s">
        <v>58</v>
      </c>
      <c r="T135" s="18" t="s">
        <v>58</v>
      </c>
      <c r="U135" s="18" t="s">
        <v>58</v>
      </c>
      <c r="V135" s="18" t="s">
        <v>58</v>
      </c>
      <c r="W135" s="18"/>
      <c r="X135" s="28" t="s">
        <v>58</v>
      </c>
      <c r="Y135" s="28" t="s">
        <v>58</v>
      </c>
      <c r="Z135" s="28" t="s">
        <v>58</v>
      </c>
      <c r="AA135" s="28" t="s">
        <v>58</v>
      </c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50"/>
      <c r="AP135" s="16" t="s">
        <v>58</v>
      </c>
    </row>
    <row r="136" spans="1:42" x14ac:dyDescent="0.25">
      <c r="A136" s="14" t="s">
        <v>4</v>
      </c>
      <c r="B136" s="14" t="s">
        <v>7</v>
      </c>
      <c r="C136" s="38" t="s">
        <v>49</v>
      </c>
      <c r="D136" s="14" t="s">
        <v>270</v>
      </c>
      <c r="E136" s="14" t="s">
        <v>270</v>
      </c>
      <c r="F136" s="11" t="s">
        <v>42</v>
      </c>
      <c r="G136" s="11" t="s">
        <v>96</v>
      </c>
      <c r="H136" s="11" t="s">
        <v>43</v>
      </c>
      <c r="I136" s="12" t="s">
        <v>56</v>
      </c>
      <c r="J136" s="12"/>
      <c r="K136" s="25">
        <v>43770</v>
      </c>
      <c r="L136" s="25">
        <v>44105</v>
      </c>
      <c r="M136" s="13"/>
      <c r="N136" s="26"/>
      <c r="O136" s="14"/>
      <c r="P136" s="18" t="s">
        <v>58</v>
      </c>
      <c r="Q136" s="18" t="s">
        <v>58</v>
      </c>
      <c r="R136" s="18" t="s">
        <v>58</v>
      </c>
      <c r="S136" s="15" t="s">
        <v>58</v>
      </c>
      <c r="T136" s="18" t="s">
        <v>58</v>
      </c>
      <c r="U136" s="18" t="s">
        <v>58</v>
      </c>
      <c r="V136" s="18" t="s">
        <v>58</v>
      </c>
      <c r="W136" s="18"/>
      <c r="X136" s="28" t="s">
        <v>58</v>
      </c>
      <c r="Y136" s="28" t="s">
        <v>58</v>
      </c>
      <c r="Z136" s="28" t="s">
        <v>58</v>
      </c>
      <c r="AA136" s="28" t="s">
        <v>58</v>
      </c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50"/>
      <c r="AP136" s="16" t="s">
        <v>58</v>
      </c>
    </row>
    <row r="137" spans="1:42" x14ac:dyDescent="0.25">
      <c r="A137" s="14" t="s">
        <v>4</v>
      </c>
      <c r="B137" s="14" t="s">
        <v>7</v>
      </c>
      <c r="C137" s="38" t="s">
        <v>49</v>
      </c>
      <c r="D137" s="19" t="s">
        <v>271</v>
      </c>
      <c r="E137" s="19" t="s">
        <v>271</v>
      </c>
      <c r="F137" s="11" t="s">
        <v>42</v>
      </c>
      <c r="G137" s="11" t="s">
        <v>96</v>
      </c>
      <c r="H137" s="11" t="s">
        <v>43</v>
      </c>
      <c r="I137" s="12" t="s">
        <v>56</v>
      </c>
      <c r="J137" s="12"/>
      <c r="K137" s="25">
        <v>43647</v>
      </c>
      <c r="L137" s="25"/>
      <c r="M137" s="13"/>
      <c r="N137" s="26"/>
      <c r="O137" s="14"/>
      <c r="P137" s="18" t="s">
        <v>58</v>
      </c>
      <c r="Q137" s="18" t="s">
        <v>58</v>
      </c>
      <c r="R137" s="18" t="s">
        <v>58</v>
      </c>
      <c r="S137" s="15" t="s">
        <v>58</v>
      </c>
      <c r="T137" s="18" t="s">
        <v>58</v>
      </c>
      <c r="U137" s="18" t="s">
        <v>58</v>
      </c>
      <c r="V137" s="18" t="s">
        <v>58</v>
      </c>
      <c r="W137" s="18"/>
      <c r="X137" s="28" t="s">
        <v>58</v>
      </c>
      <c r="Y137" s="28" t="s">
        <v>58</v>
      </c>
      <c r="Z137" s="28" t="s">
        <v>58</v>
      </c>
      <c r="AA137" s="28" t="s">
        <v>58</v>
      </c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50"/>
      <c r="AP137" s="16" t="s">
        <v>58</v>
      </c>
    </row>
    <row r="138" spans="1:42" x14ac:dyDescent="0.25">
      <c r="A138" s="14" t="s">
        <v>4</v>
      </c>
      <c r="B138" s="14" t="s">
        <v>7</v>
      </c>
      <c r="C138" s="38" t="s">
        <v>49</v>
      </c>
      <c r="D138" s="19" t="s">
        <v>272</v>
      </c>
      <c r="E138" s="19" t="s">
        <v>272</v>
      </c>
      <c r="F138" s="11" t="s">
        <v>42</v>
      </c>
      <c r="G138" s="11" t="s">
        <v>96</v>
      </c>
      <c r="H138" s="11" t="s">
        <v>43</v>
      </c>
      <c r="I138" s="12" t="s">
        <v>56</v>
      </c>
      <c r="J138" s="12"/>
      <c r="K138" s="25">
        <v>43647</v>
      </c>
      <c r="L138" s="25"/>
      <c r="M138" s="13"/>
      <c r="N138" s="26"/>
      <c r="O138" s="14"/>
      <c r="P138" s="18" t="s">
        <v>58</v>
      </c>
      <c r="Q138" s="18" t="s">
        <v>58</v>
      </c>
      <c r="R138" s="18" t="s">
        <v>58</v>
      </c>
      <c r="S138" s="15" t="s">
        <v>58</v>
      </c>
      <c r="T138" s="18" t="s">
        <v>58</v>
      </c>
      <c r="U138" s="18" t="s">
        <v>58</v>
      </c>
      <c r="V138" s="18" t="s">
        <v>58</v>
      </c>
      <c r="W138" s="18"/>
      <c r="X138" s="28" t="s">
        <v>58</v>
      </c>
      <c r="Y138" s="28" t="s">
        <v>58</v>
      </c>
      <c r="Z138" s="28" t="s">
        <v>58</v>
      </c>
      <c r="AA138" s="28" t="s">
        <v>58</v>
      </c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50"/>
      <c r="AP138" s="16" t="s">
        <v>58</v>
      </c>
    </row>
    <row r="139" spans="1:42" x14ac:dyDescent="0.25">
      <c r="A139" s="14" t="s">
        <v>4</v>
      </c>
      <c r="B139" s="14" t="s">
        <v>7</v>
      </c>
      <c r="C139" s="38" t="s">
        <v>49</v>
      </c>
      <c r="D139" s="14" t="s">
        <v>273</v>
      </c>
      <c r="E139" s="14" t="s">
        <v>273</v>
      </c>
      <c r="F139" s="11" t="s">
        <v>42</v>
      </c>
      <c r="G139" s="11" t="s">
        <v>96</v>
      </c>
      <c r="H139" s="11" t="s">
        <v>43</v>
      </c>
      <c r="I139" s="12" t="s">
        <v>44</v>
      </c>
      <c r="J139" s="12"/>
      <c r="K139" s="25">
        <v>43770</v>
      </c>
      <c r="L139" s="25">
        <v>44136</v>
      </c>
      <c r="M139" s="13"/>
      <c r="N139" s="26"/>
      <c r="O139" s="14"/>
      <c r="P139" s="18" t="s">
        <v>58</v>
      </c>
      <c r="Q139" s="18" t="s">
        <v>58</v>
      </c>
      <c r="R139" s="18" t="s">
        <v>58</v>
      </c>
      <c r="S139" s="15" t="s">
        <v>58</v>
      </c>
      <c r="T139" s="18" t="s">
        <v>58</v>
      </c>
      <c r="U139" s="18" t="s">
        <v>58</v>
      </c>
      <c r="V139" s="18" t="s">
        <v>58</v>
      </c>
      <c r="W139" s="18"/>
      <c r="X139" s="28" t="s">
        <v>58</v>
      </c>
      <c r="Y139" s="28" t="s">
        <v>58</v>
      </c>
      <c r="Z139" s="28" t="s">
        <v>58</v>
      </c>
      <c r="AA139" s="28" t="s">
        <v>58</v>
      </c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50"/>
      <c r="AP139" s="16" t="s">
        <v>58</v>
      </c>
    </row>
    <row r="140" spans="1:42" x14ac:dyDescent="0.25">
      <c r="A140" s="14" t="s">
        <v>4</v>
      </c>
      <c r="B140" s="14" t="s">
        <v>7</v>
      </c>
      <c r="C140" s="38" t="s">
        <v>60</v>
      </c>
      <c r="D140" s="14" t="s">
        <v>274</v>
      </c>
      <c r="E140" s="14" t="s">
        <v>274</v>
      </c>
      <c r="F140" s="11" t="s">
        <v>42</v>
      </c>
      <c r="G140" s="11" t="s">
        <v>96</v>
      </c>
      <c r="H140" s="11" t="s">
        <v>55</v>
      </c>
      <c r="I140" s="12" t="s">
        <v>56</v>
      </c>
      <c r="J140" s="12"/>
      <c r="K140" s="25">
        <v>44166</v>
      </c>
      <c r="L140" s="25"/>
      <c r="M140" s="13"/>
      <c r="N140" s="26"/>
      <c r="O140" s="14"/>
      <c r="P140" s="18" t="s">
        <v>58</v>
      </c>
      <c r="Q140" s="18" t="s">
        <v>58</v>
      </c>
      <c r="R140" s="18" t="s">
        <v>58</v>
      </c>
      <c r="S140" s="15" t="s">
        <v>58</v>
      </c>
      <c r="T140" s="18" t="s">
        <v>58</v>
      </c>
      <c r="U140" s="18" t="s">
        <v>58</v>
      </c>
      <c r="V140" s="18" t="s">
        <v>58</v>
      </c>
      <c r="W140" s="18"/>
      <c r="X140" s="28" t="s">
        <v>58</v>
      </c>
      <c r="Y140" s="28" t="s">
        <v>58</v>
      </c>
      <c r="Z140" s="28" t="s">
        <v>58</v>
      </c>
      <c r="AA140" s="28" t="s">
        <v>58</v>
      </c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50"/>
      <c r="AP140" s="37" t="s">
        <v>275</v>
      </c>
    </row>
    <row r="141" spans="1:42" x14ac:dyDescent="0.25">
      <c r="A141" s="14" t="s">
        <v>4</v>
      </c>
      <c r="B141" s="14" t="s">
        <v>7</v>
      </c>
      <c r="C141" s="38" t="s">
        <v>60</v>
      </c>
      <c r="D141" s="14" t="s">
        <v>276</v>
      </c>
      <c r="E141" s="14" t="s">
        <v>276</v>
      </c>
      <c r="F141" s="11" t="s">
        <v>42</v>
      </c>
      <c r="G141" s="11" t="s">
        <v>96</v>
      </c>
      <c r="H141" s="11" t="s">
        <v>43</v>
      </c>
      <c r="I141" s="12" t="s">
        <v>44</v>
      </c>
      <c r="J141" s="12"/>
      <c r="K141" s="25">
        <v>43800</v>
      </c>
      <c r="L141" s="25">
        <v>44105</v>
      </c>
      <c r="M141" s="13"/>
      <c r="N141" s="44"/>
      <c r="O141" s="14"/>
      <c r="P141" s="18" t="s">
        <v>58</v>
      </c>
      <c r="Q141" s="18" t="s">
        <v>58</v>
      </c>
      <c r="R141" s="18" t="s">
        <v>58</v>
      </c>
      <c r="S141" s="15" t="s">
        <v>58</v>
      </c>
      <c r="T141" s="18" t="s">
        <v>58</v>
      </c>
      <c r="U141" s="18" t="s">
        <v>58</v>
      </c>
      <c r="V141" s="18" t="s">
        <v>58</v>
      </c>
      <c r="W141" s="18"/>
      <c r="X141" s="28" t="s">
        <v>58</v>
      </c>
      <c r="Y141" s="28" t="s">
        <v>58</v>
      </c>
      <c r="Z141" s="28" t="s">
        <v>58</v>
      </c>
      <c r="AA141" s="28" t="s">
        <v>58</v>
      </c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50"/>
      <c r="AP141" s="37" t="s">
        <v>277</v>
      </c>
    </row>
    <row r="142" spans="1:42" x14ac:dyDescent="0.25">
      <c r="A142" s="14" t="s">
        <v>4</v>
      </c>
      <c r="B142" s="14" t="s">
        <v>7</v>
      </c>
      <c r="C142" s="38" t="s">
        <v>60</v>
      </c>
      <c r="D142" s="14" t="s">
        <v>60</v>
      </c>
      <c r="E142" s="30" t="s">
        <v>278</v>
      </c>
      <c r="F142" s="11" t="s">
        <v>65</v>
      </c>
      <c r="G142" s="11" t="s">
        <v>164</v>
      </c>
      <c r="H142" s="11" t="s">
        <v>43</v>
      </c>
      <c r="I142" s="12" t="s">
        <v>72</v>
      </c>
      <c r="J142" s="12"/>
      <c r="K142" s="25"/>
      <c r="L142" s="25"/>
      <c r="M142" s="13" t="s">
        <v>279</v>
      </c>
      <c r="N142" s="26"/>
      <c r="O142" s="14"/>
      <c r="P142" s="18" t="s">
        <v>58</v>
      </c>
      <c r="Q142" s="18" t="s">
        <v>58</v>
      </c>
      <c r="R142" s="18" t="s">
        <v>58</v>
      </c>
      <c r="S142" s="15" t="s">
        <v>58</v>
      </c>
      <c r="T142" s="18" t="s">
        <v>58</v>
      </c>
      <c r="U142" s="18" t="s">
        <v>58</v>
      </c>
      <c r="V142" s="18" t="s">
        <v>58</v>
      </c>
      <c r="W142" s="18"/>
      <c r="X142" s="28" t="s">
        <v>58</v>
      </c>
      <c r="Y142" s="28" t="s">
        <v>58</v>
      </c>
      <c r="Z142" s="28" t="s">
        <v>58</v>
      </c>
      <c r="AA142" s="28" t="s">
        <v>58</v>
      </c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50"/>
      <c r="AP142" s="24" t="s">
        <v>280</v>
      </c>
    </row>
    <row r="143" spans="1:42" x14ac:dyDescent="0.25">
      <c r="A143" s="14" t="s">
        <v>4</v>
      </c>
      <c r="B143" s="14" t="s">
        <v>7</v>
      </c>
      <c r="C143" s="38" t="s">
        <v>60</v>
      </c>
      <c r="D143" s="14" t="s">
        <v>60</v>
      </c>
      <c r="E143" s="39" t="s">
        <v>312</v>
      </c>
      <c r="F143" s="11" t="s">
        <v>42</v>
      </c>
      <c r="G143" s="11" t="s">
        <v>96</v>
      </c>
      <c r="H143" s="11" t="s">
        <v>43</v>
      </c>
      <c r="I143" s="12" t="s">
        <v>44</v>
      </c>
      <c r="J143" s="12" t="s">
        <v>313</v>
      </c>
      <c r="K143" s="25">
        <v>43405</v>
      </c>
      <c r="L143" s="25">
        <v>43617</v>
      </c>
      <c r="M143" s="13" t="s">
        <v>98</v>
      </c>
      <c r="N143" s="26"/>
      <c r="O143" s="14" t="s">
        <v>57</v>
      </c>
      <c r="P143" s="18" t="s">
        <v>58</v>
      </c>
      <c r="Q143" s="18" t="s">
        <v>58</v>
      </c>
      <c r="R143" s="18" t="s">
        <v>58</v>
      </c>
      <c r="S143" s="15">
        <v>1</v>
      </c>
      <c r="T143" s="18">
        <v>44085</v>
      </c>
      <c r="U143" s="18">
        <v>44089</v>
      </c>
      <c r="V143" s="18"/>
      <c r="W143" s="18"/>
      <c r="X143" s="28" t="s">
        <v>58</v>
      </c>
      <c r="Y143" s="28" t="s">
        <v>58</v>
      </c>
      <c r="Z143" s="28">
        <v>44042</v>
      </c>
      <c r="AA143" s="28" t="s">
        <v>58</v>
      </c>
      <c r="AB143" s="41">
        <v>190</v>
      </c>
      <c r="AC143" s="41"/>
      <c r="AD143" s="41"/>
      <c r="AE143" s="41">
        <f>(15+1.2)*(3.8+1.2)</f>
        <v>81</v>
      </c>
      <c r="AF143" s="41"/>
      <c r="AG143" s="41"/>
      <c r="AH143" s="41"/>
      <c r="AI143" s="41"/>
      <c r="AJ143" s="41"/>
      <c r="AK143" s="41">
        <f>9.2+6.85</f>
        <v>16.049999999999997</v>
      </c>
      <c r="AL143" s="41"/>
      <c r="AM143" s="42"/>
      <c r="AN143" s="42"/>
      <c r="AO143" s="50" t="s">
        <v>322</v>
      </c>
      <c r="AP143" s="37" t="s">
        <v>314</v>
      </c>
    </row>
    <row r="144" spans="1:42" x14ac:dyDescent="0.25">
      <c r="A144" s="14" t="s">
        <v>4</v>
      </c>
      <c r="B144" s="14" t="s">
        <v>7</v>
      </c>
      <c r="C144" s="38" t="s">
        <v>60</v>
      </c>
      <c r="D144" s="14" t="s">
        <v>60</v>
      </c>
      <c r="E144" s="14" t="s">
        <v>281</v>
      </c>
      <c r="F144" s="11" t="s">
        <v>54</v>
      </c>
      <c r="G144" s="11" t="s">
        <v>96</v>
      </c>
      <c r="H144" s="11" t="s">
        <v>43</v>
      </c>
      <c r="I144" s="12" t="s">
        <v>44</v>
      </c>
      <c r="J144" s="12"/>
      <c r="K144" s="25">
        <v>43405</v>
      </c>
      <c r="L144" s="25"/>
      <c r="M144" s="13"/>
      <c r="N144" s="26"/>
      <c r="O144" s="14"/>
      <c r="P144" s="18" t="s">
        <v>58</v>
      </c>
      <c r="Q144" s="18" t="s">
        <v>58</v>
      </c>
      <c r="R144" s="18" t="s">
        <v>58</v>
      </c>
      <c r="S144" s="15" t="s">
        <v>58</v>
      </c>
      <c r="T144" s="18" t="s">
        <v>58</v>
      </c>
      <c r="U144" s="18" t="s">
        <v>58</v>
      </c>
      <c r="V144" s="18" t="s">
        <v>58</v>
      </c>
      <c r="W144" s="18"/>
      <c r="X144" s="28" t="s">
        <v>58</v>
      </c>
      <c r="Y144" s="28" t="s">
        <v>58</v>
      </c>
      <c r="Z144" s="28" t="s">
        <v>58</v>
      </c>
      <c r="AA144" s="28" t="s">
        <v>58</v>
      </c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50"/>
      <c r="AP144" s="16" t="s">
        <v>58</v>
      </c>
    </row>
    <row r="145" spans="1:42" x14ac:dyDescent="0.25">
      <c r="A145" s="14" t="s">
        <v>4</v>
      </c>
      <c r="B145" s="14" t="s">
        <v>7</v>
      </c>
      <c r="C145" s="38" t="s">
        <v>60</v>
      </c>
      <c r="D145" s="19" t="s">
        <v>60</v>
      </c>
      <c r="E145" s="30" t="s">
        <v>282</v>
      </c>
      <c r="F145" s="11" t="s">
        <v>65</v>
      </c>
      <c r="G145" s="11" t="s">
        <v>164</v>
      </c>
      <c r="H145" s="11" t="s">
        <v>43</v>
      </c>
      <c r="I145" s="12" t="s">
        <v>72</v>
      </c>
      <c r="J145" s="12" t="s">
        <v>113</v>
      </c>
      <c r="K145" s="25"/>
      <c r="L145" s="25"/>
      <c r="M145" s="13"/>
      <c r="N145" s="26"/>
      <c r="O145" s="14"/>
      <c r="P145" s="18" t="s">
        <v>58</v>
      </c>
      <c r="Q145" s="18" t="s">
        <v>58</v>
      </c>
      <c r="R145" s="18" t="s">
        <v>58</v>
      </c>
      <c r="S145" s="18" t="s">
        <v>58</v>
      </c>
      <c r="T145" s="18" t="s">
        <v>58</v>
      </c>
      <c r="U145" s="18" t="s">
        <v>58</v>
      </c>
      <c r="V145" s="18" t="s">
        <v>58</v>
      </c>
      <c r="W145" s="18"/>
      <c r="X145" s="28" t="s">
        <v>58</v>
      </c>
      <c r="Y145" s="28" t="s">
        <v>58</v>
      </c>
      <c r="Z145" s="28" t="s">
        <v>58</v>
      </c>
      <c r="AA145" s="28" t="s">
        <v>58</v>
      </c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50"/>
      <c r="AP145" s="37" t="s">
        <v>283</v>
      </c>
    </row>
    <row r="146" spans="1:42" x14ac:dyDescent="0.25">
      <c r="A146" s="14" t="s">
        <v>4</v>
      </c>
      <c r="B146" s="14" t="s">
        <v>7</v>
      </c>
      <c r="C146" s="38" t="s">
        <v>60</v>
      </c>
      <c r="D146" s="14" t="s">
        <v>60</v>
      </c>
      <c r="E146" s="14" t="s">
        <v>284</v>
      </c>
      <c r="F146" s="11" t="s">
        <v>54</v>
      </c>
      <c r="G146" s="11" t="s">
        <v>96</v>
      </c>
      <c r="H146" s="11" t="s">
        <v>43</v>
      </c>
      <c r="I146" s="12" t="s">
        <v>44</v>
      </c>
      <c r="J146" s="12"/>
      <c r="K146" s="25">
        <v>43405</v>
      </c>
      <c r="L146" s="25"/>
      <c r="M146" s="13"/>
      <c r="N146" s="26"/>
      <c r="O146" s="14"/>
      <c r="P146" s="18" t="s">
        <v>58</v>
      </c>
      <c r="Q146" s="18" t="s">
        <v>58</v>
      </c>
      <c r="R146" s="18" t="s">
        <v>58</v>
      </c>
      <c r="S146" s="15" t="s">
        <v>58</v>
      </c>
      <c r="T146" s="18" t="s">
        <v>58</v>
      </c>
      <c r="U146" s="18" t="s">
        <v>58</v>
      </c>
      <c r="V146" s="18" t="s">
        <v>58</v>
      </c>
      <c r="W146" s="18"/>
      <c r="X146" s="28" t="s">
        <v>58</v>
      </c>
      <c r="Y146" s="28" t="s">
        <v>58</v>
      </c>
      <c r="Z146" s="28" t="s">
        <v>58</v>
      </c>
      <c r="AA146" s="28" t="s">
        <v>58</v>
      </c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50"/>
      <c r="AP146" s="16" t="s">
        <v>58</v>
      </c>
    </row>
    <row r="147" spans="1:42" x14ac:dyDescent="0.25">
      <c r="A147" s="14" t="s">
        <v>4</v>
      </c>
      <c r="B147" s="14" t="s">
        <v>7</v>
      </c>
      <c r="C147" s="38" t="s">
        <v>60</v>
      </c>
      <c r="D147" s="14" t="s">
        <v>60</v>
      </c>
      <c r="E147" s="39" t="s">
        <v>315</v>
      </c>
      <c r="F147" s="11" t="s">
        <v>42</v>
      </c>
      <c r="G147" s="11" t="s">
        <v>96</v>
      </c>
      <c r="H147" s="11" t="s">
        <v>43</v>
      </c>
      <c r="I147" s="12" t="s">
        <v>44</v>
      </c>
      <c r="J147" s="12" t="s">
        <v>313</v>
      </c>
      <c r="K147" s="25">
        <v>43405</v>
      </c>
      <c r="L147" s="25">
        <v>43617</v>
      </c>
      <c r="M147" s="13" t="s">
        <v>98</v>
      </c>
      <c r="N147" s="26"/>
      <c r="O147" s="14" t="s">
        <v>57</v>
      </c>
      <c r="P147" s="18" t="s">
        <v>58</v>
      </c>
      <c r="Q147" s="18" t="s">
        <v>58</v>
      </c>
      <c r="R147" s="18" t="s">
        <v>58</v>
      </c>
      <c r="S147" s="15">
        <v>1</v>
      </c>
      <c r="T147" s="18">
        <v>44085</v>
      </c>
      <c r="U147" s="18">
        <v>44089</v>
      </c>
      <c r="V147" s="18"/>
      <c r="W147" s="18"/>
      <c r="X147" s="28" t="s">
        <v>58</v>
      </c>
      <c r="Y147" s="28" t="s">
        <v>58</v>
      </c>
      <c r="Z147" s="28">
        <v>44042</v>
      </c>
      <c r="AA147" s="28" t="s">
        <v>58</v>
      </c>
      <c r="AB147" s="41">
        <v>35</v>
      </c>
      <c r="AC147" s="41"/>
      <c r="AD147" s="41"/>
      <c r="AE147" s="41"/>
      <c r="AF147" s="41">
        <v>56400</v>
      </c>
      <c r="AG147" s="41"/>
      <c r="AH147" s="41">
        <v>10.3</v>
      </c>
      <c r="AI147" s="41"/>
      <c r="AJ147" s="41"/>
      <c r="AK147" s="41">
        <f>3.7</f>
        <v>3.7</v>
      </c>
      <c r="AL147" s="41"/>
      <c r="AM147" s="42"/>
      <c r="AN147" s="42"/>
      <c r="AO147" s="50" t="s">
        <v>322</v>
      </c>
      <c r="AP147" s="37" t="s">
        <v>314</v>
      </c>
    </row>
    <row r="148" spans="1:42" x14ac:dyDescent="0.25">
      <c r="A148" s="14" t="s">
        <v>4</v>
      </c>
      <c r="B148" s="14" t="s">
        <v>7</v>
      </c>
      <c r="C148" s="38" t="s">
        <v>60</v>
      </c>
      <c r="D148" s="14" t="s">
        <v>326</v>
      </c>
      <c r="E148" s="19" t="s">
        <v>285</v>
      </c>
      <c r="F148" s="11" t="s">
        <v>42</v>
      </c>
      <c r="G148" s="11" t="s">
        <v>96</v>
      </c>
      <c r="H148" s="11" t="s">
        <v>43</v>
      </c>
      <c r="I148" s="12" t="s">
        <v>44</v>
      </c>
      <c r="J148" s="12"/>
      <c r="K148" s="25">
        <v>43405</v>
      </c>
      <c r="L148" s="25"/>
      <c r="M148" s="13"/>
      <c r="N148" s="26"/>
      <c r="O148" s="14"/>
      <c r="P148" s="18" t="s">
        <v>58</v>
      </c>
      <c r="Q148" s="18" t="s">
        <v>58</v>
      </c>
      <c r="R148" s="18" t="s">
        <v>58</v>
      </c>
      <c r="S148" s="15" t="s">
        <v>58</v>
      </c>
      <c r="T148" s="18" t="s">
        <v>58</v>
      </c>
      <c r="U148" s="18" t="s">
        <v>58</v>
      </c>
      <c r="V148" s="18" t="s">
        <v>58</v>
      </c>
      <c r="W148" s="18"/>
      <c r="X148" s="28" t="s">
        <v>58</v>
      </c>
      <c r="Y148" s="28" t="s">
        <v>58</v>
      </c>
      <c r="Z148" s="28" t="s">
        <v>58</v>
      </c>
      <c r="AA148" s="28" t="s">
        <v>58</v>
      </c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50"/>
      <c r="AP148" s="16" t="s">
        <v>58</v>
      </c>
    </row>
    <row r="149" spans="1:42" x14ac:dyDescent="0.25">
      <c r="A149" s="14" t="s">
        <v>4</v>
      </c>
      <c r="B149" s="14" t="s">
        <v>7</v>
      </c>
      <c r="C149" s="38" t="s">
        <v>60</v>
      </c>
      <c r="D149" s="14" t="s">
        <v>326</v>
      </c>
      <c r="E149" s="30" t="s">
        <v>326</v>
      </c>
      <c r="F149" s="11" t="s">
        <v>77</v>
      </c>
      <c r="G149" s="11" t="s">
        <v>286</v>
      </c>
      <c r="H149" s="11" t="s">
        <v>43</v>
      </c>
      <c r="I149" s="12" t="s">
        <v>72</v>
      </c>
      <c r="J149" s="12" t="s">
        <v>287</v>
      </c>
      <c r="K149" s="25"/>
      <c r="L149" s="25"/>
      <c r="M149" s="13"/>
      <c r="N149" s="26"/>
      <c r="O149" s="14"/>
      <c r="P149" s="18" t="s">
        <v>58</v>
      </c>
      <c r="Q149" s="18" t="s">
        <v>58</v>
      </c>
      <c r="R149" s="18" t="s">
        <v>320</v>
      </c>
      <c r="S149" s="15" t="s">
        <v>58</v>
      </c>
      <c r="T149" s="18" t="s">
        <v>58</v>
      </c>
      <c r="U149" s="18" t="s">
        <v>58</v>
      </c>
      <c r="V149" s="18" t="s">
        <v>58</v>
      </c>
      <c r="W149" s="18"/>
      <c r="X149" s="28" t="s">
        <v>58</v>
      </c>
      <c r="Y149" s="28" t="s">
        <v>58</v>
      </c>
      <c r="Z149" s="28" t="s">
        <v>58</v>
      </c>
      <c r="AA149" s="28" t="s">
        <v>58</v>
      </c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50"/>
      <c r="AP149" s="37" t="s">
        <v>288</v>
      </c>
    </row>
    <row r="150" spans="1:42" x14ac:dyDescent="0.25">
      <c r="A150" s="14" t="s">
        <v>4</v>
      </c>
      <c r="B150" s="14" t="s">
        <v>7</v>
      </c>
      <c r="C150" s="38" t="s">
        <v>60</v>
      </c>
      <c r="D150" s="14" t="s">
        <v>316</v>
      </c>
      <c r="E150" s="30" t="s">
        <v>316</v>
      </c>
      <c r="F150" s="11" t="s">
        <v>42</v>
      </c>
      <c r="G150" s="11" t="s">
        <v>96</v>
      </c>
      <c r="H150" s="11" t="s">
        <v>43</v>
      </c>
      <c r="I150" s="12" t="s">
        <v>44</v>
      </c>
      <c r="J150" s="12" t="s">
        <v>102</v>
      </c>
      <c r="K150" s="25">
        <v>43709</v>
      </c>
      <c r="L150" s="25">
        <v>43861</v>
      </c>
      <c r="M150" s="13">
        <v>44153</v>
      </c>
      <c r="N150" s="26"/>
      <c r="O150" s="14" t="s">
        <v>57</v>
      </c>
      <c r="P150" s="18" t="s">
        <v>58</v>
      </c>
      <c r="Q150" s="18" t="s">
        <v>58</v>
      </c>
      <c r="R150" s="18" t="s">
        <v>58</v>
      </c>
      <c r="S150" s="15">
        <v>1</v>
      </c>
      <c r="T150" s="18">
        <v>44496</v>
      </c>
      <c r="U150" s="18" t="s">
        <v>58</v>
      </c>
      <c r="V150" s="18" t="s">
        <v>58</v>
      </c>
      <c r="W150" s="18"/>
      <c r="X150" s="28" t="s">
        <v>317</v>
      </c>
      <c r="Y150" s="28" t="s">
        <v>317</v>
      </c>
      <c r="Z150" s="28" t="s">
        <v>58</v>
      </c>
      <c r="AA150" s="28" t="s">
        <v>58</v>
      </c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2"/>
      <c r="AN150" s="42"/>
      <c r="AO150" s="50" t="s">
        <v>323</v>
      </c>
      <c r="AP150" s="37" t="s">
        <v>318</v>
      </c>
    </row>
    <row r="151" spans="1:42" x14ac:dyDescent="0.25">
      <c r="A151" s="14" t="s">
        <v>4</v>
      </c>
      <c r="B151" s="14" t="s">
        <v>7</v>
      </c>
      <c r="C151" s="14" t="s">
        <v>37</v>
      </c>
      <c r="D151" s="14" t="s">
        <v>289</v>
      </c>
      <c r="E151" s="19" t="s">
        <v>289</v>
      </c>
      <c r="F151" s="11" t="s">
        <v>70</v>
      </c>
      <c r="G151" s="11" t="s">
        <v>164</v>
      </c>
      <c r="H151" s="11" t="s">
        <v>43</v>
      </c>
      <c r="I151" s="12" t="s">
        <v>72</v>
      </c>
      <c r="J151" s="12" t="s">
        <v>290</v>
      </c>
      <c r="K151" s="25"/>
      <c r="L151" s="25" t="s">
        <v>46</v>
      </c>
      <c r="M151" s="13"/>
      <c r="N151" s="26"/>
      <c r="O151" s="14"/>
      <c r="P151" s="18" t="s">
        <v>328</v>
      </c>
      <c r="Q151" s="18" t="s">
        <v>58</v>
      </c>
      <c r="R151" s="18" t="s">
        <v>58</v>
      </c>
      <c r="S151" s="15" t="s">
        <v>58</v>
      </c>
      <c r="T151" s="18" t="s">
        <v>58</v>
      </c>
      <c r="U151" s="18" t="s">
        <v>58</v>
      </c>
      <c r="V151" s="18" t="s">
        <v>58</v>
      </c>
      <c r="W151" s="18"/>
      <c r="X151" s="28" t="s">
        <v>58</v>
      </c>
      <c r="Y151" s="28" t="s">
        <v>58</v>
      </c>
      <c r="Z151" s="28" t="s">
        <v>58</v>
      </c>
      <c r="AA151" s="28" t="s">
        <v>58</v>
      </c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50" t="s">
        <v>46</v>
      </c>
      <c r="AP151" s="37" t="s">
        <v>291</v>
      </c>
    </row>
    <row r="152" spans="1:42" x14ac:dyDescent="0.25">
      <c r="A152" s="14" t="s">
        <v>4</v>
      </c>
      <c r="B152" s="14" t="s">
        <v>7</v>
      </c>
      <c r="C152" s="14" t="s">
        <v>37</v>
      </c>
      <c r="D152" s="14" t="s">
        <v>292</v>
      </c>
      <c r="E152" s="14" t="s">
        <v>292</v>
      </c>
      <c r="F152" s="11" t="s">
        <v>42</v>
      </c>
      <c r="G152" s="11" t="s">
        <v>96</v>
      </c>
      <c r="H152" s="11" t="s">
        <v>43</v>
      </c>
      <c r="I152" s="12" t="s">
        <v>44</v>
      </c>
      <c r="J152" s="12"/>
      <c r="K152" s="25">
        <v>43405</v>
      </c>
      <c r="L152" s="25"/>
      <c r="M152" s="13"/>
      <c r="N152" s="26"/>
      <c r="O152" s="14"/>
      <c r="P152" s="18" t="s">
        <v>58</v>
      </c>
      <c r="Q152" s="18" t="s">
        <v>58</v>
      </c>
      <c r="R152" s="18" t="s">
        <v>58</v>
      </c>
      <c r="S152" s="15" t="s">
        <v>58</v>
      </c>
      <c r="T152" s="18" t="s">
        <v>58</v>
      </c>
      <c r="U152" s="18" t="s">
        <v>58</v>
      </c>
      <c r="V152" s="18" t="s">
        <v>58</v>
      </c>
      <c r="W152" s="18"/>
      <c r="X152" s="28" t="s">
        <v>58</v>
      </c>
      <c r="Y152" s="28" t="s">
        <v>58</v>
      </c>
      <c r="Z152" s="28" t="s">
        <v>58</v>
      </c>
      <c r="AA152" s="28" t="s">
        <v>58</v>
      </c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50"/>
      <c r="AP152" s="16" t="s">
        <v>58</v>
      </c>
    </row>
    <row r="153" spans="1:42" x14ac:dyDescent="0.25">
      <c r="A153" s="14" t="s">
        <v>4</v>
      </c>
      <c r="B153" s="14" t="s">
        <v>7</v>
      </c>
      <c r="C153" s="14" t="s">
        <v>37</v>
      </c>
      <c r="D153" s="14" t="s">
        <v>293</v>
      </c>
      <c r="E153" s="14" t="s">
        <v>293</v>
      </c>
      <c r="F153" s="11" t="s">
        <v>42</v>
      </c>
      <c r="G153" s="11" t="s">
        <v>96</v>
      </c>
      <c r="H153" s="11" t="s">
        <v>43</v>
      </c>
      <c r="I153" s="12" t="s">
        <v>44</v>
      </c>
      <c r="J153" s="12"/>
      <c r="K153" s="25">
        <v>43405</v>
      </c>
      <c r="L153" s="25"/>
      <c r="M153" s="13"/>
      <c r="N153" s="26"/>
      <c r="O153" s="14"/>
      <c r="P153" s="18" t="s">
        <v>58</v>
      </c>
      <c r="Q153" s="18" t="s">
        <v>58</v>
      </c>
      <c r="R153" s="18" t="s">
        <v>58</v>
      </c>
      <c r="S153" s="15" t="s">
        <v>58</v>
      </c>
      <c r="T153" s="18" t="s">
        <v>58</v>
      </c>
      <c r="U153" s="18" t="s">
        <v>58</v>
      </c>
      <c r="V153" s="18" t="s">
        <v>58</v>
      </c>
      <c r="W153" s="18"/>
      <c r="X153" s="28" t="s">
        <v>58</v>
      </c>
      <c r="Y153" s="28" t="s">
        <v>58</v>
      </c>
      <c r="Z153" s="28" t="s">
        <v>58</v>
      </c>
      <c r="AA153" s="28" t="s">
        <v>58</v>
      </c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50"/>
      <c r="AP153" s="16" t="s">
        <v>58</v>
      </c>
    </row>
    <row r="154" spans="1:42" x14ac:dyDescent="0.25">
      <c r="A154" s="14" t="s">
        <v>4</v>
      </c>
      <c r="B154" s="14" t="s">
        <v>7</v>
      </c>
      <c r="C154" s="14" t="s">
        <v>37</v>
      </c>
      <c r="D154" s="14" t="s">
        <v>294</v>
      </c>
      <c r="E154" s="30" t="s">
        <v>294</v>
      </c>
      <c r="F154" s="11" t="s">
        <v>70</v>
      </c>
      <c r="G154" s="11" t="s">
        <v>164</v>
      </c>
      <c r="H154" s="11" t="s">
        <v>43</v>
      </c>
      <c r="I154" s="12" t="s">
        <v>72</v>
      </c>
      <c r="J154" s="12" t="s">
        <v>113</v>
      </c>
      <c r="K154" s="25">
        <v>43770</v>
      </c>
      <c r="L154" s="25" t="s">
        <v>46</v>
      </c>
      <c r="M154" s="13"/>
      <c r="N154" s="26"/>
      <c r="O154" s="14"/>
      <c r="P154" s="18" t="s">
        <v>58</v>
      </c>
      <c r="Q154" s="18" t="s">
        <v>58</v>
      </c>
      <c r="R154" s="18" t="s">
        <v>58</v>
      </c>
      <c r="S154" s="15" t="s">
        <v>58</v>
      </c>
      <c r="T154" s="18" t="s">
        <v>58</v>
      </c>
      <c r="U154" s="18" t="s">
        <v>58</v>
      </c>
      <c r="V154" s="18" t="s">
        <v>58</v>
      </c>
      <c r="W154" s="18"/>
      <c r="X154" s="28" t="s">
        <v>58</v>
      </c>
      <c r="Y154" s="28" t="s">
        <v>58</v>
      </c>
      <c r="Z154" s="28" t="s">
        <v>58</v>
      </c>
      <c r="AA154" s="28" t="s">
        <v>58</v>
      </c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50"/>
      <c r="AP154" s="24" t="s">
        <v>295</v>
      </c>
    </row>
    <row r="155" spans="1:42" x14ac:dyDescent="0.25">
      <c r="A155" s="14" t="s">
        <v>4</v>
      </c>
      <c r="B155" s="14" t="s">
        <v>7</v>
      </c>
      <c r="C155" s="14" t="s">
        <v>37</v>
      </c>
      <c r="D155" s="14" t="s">
        <v>296</v>
      </c>
      <c r="E155" s="14" t="s">
        <v>296</v>
      </c>
      <c r="F155" s="11" t="s">
        <v>42</v>
      </c>
      <c r="G155" s="11" t="s">
        <v>96</v>
      </c>
      <c r="H155" s="11" t="s">
        <v>43</v>
      </c>
      <c r="I155" s="12" t="s">
        <v>44</v>
      </c>
      <c r="J155" s="12"/>
      <c r="K155" s="25">
        <v>43160</v>
      </c>
      <c r="L155" s="25">
        <v>43313</v>
      </c>
      <c r="M155" s="13"/>
      <c r="N155" s="26"/>
      <c r="O155" s="14"/>
      <c r="P155" s="18" t="s">
        <v>58</v>
      </c>
      <c r="Q155" s="18" t="s">
        <v>58</v>
      </c>
      <c r="R155" s="18" t="s">
        <v>58</v>
      </c>
      <c r="S155" s="15" t="s">
        <v>58</v>
      </c>
      <c r="T155" s="18" t="s">
        <v>58</v>
      </c>
      <c r="U155" s="18" t="s">
        <v>58</v>
      </c>
      <c r="V155" s="18" t="s">
        <v>58</v>
      </c>
      <c r="W155" s="18"/>
      <c r="X155" s="28" t="s">
        <v>58</v>
      </c>
      <c r="Y155" s="28" t="s">
        <v>58</v>
      </c>
      <c r="Z155" s="28" t="s">
        <v>58</v>
      </c>
      <c r="AA155" s="28" t="s">
        <v>58</v>
      </c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50"/>
      <c r="AP155" s="16" t="s">
        <v>58</v>
      </c>
    </row>
    <row r="156" spans="1:42" x14ac:dyDescent="0.25">
      <c r="A156" s="14" t="s">
        <v>4</v>
      </c>
      <c r="B156" s="14" t="s">
        <v>7</v>
      </c>
      <c r="C156" s="38" t="s">
        <v>37</v>
      </c>
      <c r="D156" s="19" t="s">
        <v>111</v>
      </c>
      <c r="E156" s="30" t="s">
        <v>112</v>
      </c>
      <c r="F156" s="11" t="s">
        <v>42</v>
      </c>
      <c r="G156" s="11" t="s">
        <v>96</v>
      </c>
      <c r="H156" s="11" t="s">
        <v>43</v>
      </c>
      <c r="I156" s="12" t="s">
        <v>44</v>
      </c>
      <c r="J156" s="12" t="s">
        <v>113</v>
      </c>
      <c r="K156" s="25">
        <v>43405</v>
      </c>
      <c r="L156" s="25">
        <v>43586</v>
      </c>
      <c r="M156" s="13" t="s">
        <v>98</v>
      </c>
      <c r="N156" s="26"/>
      <c r="O156" s="14" t="s">
        <v>57</v>
      </c>
      <c r="P156" s="18" t="s">
        <v>58</v>
      </c>
      <c r="Q156" s="18" t="s">
        <v>58</v>
      </c>
      <c r="R156" s="18" t="s">
        <v>58</v>
      </c>
      <c r="S156" s="15">
        <v>1</v>
      </c>
      <c r="T156" s="18">
        <v>43819</v>
      </c>
      <c r="U156" s="18">
        <v>44083</v>
      </c>
      <c r="V156" s="18">
        <v>44083</v>
      </c>
      <c r="W156" s="18"/>
      <c r="X156" s="28" t="s">
        <v>58</v>
      </c>
      <c r="Y156" s="28" t="s">
        <v>58</v>
      </c>
      <c r="Z156" s="28">
        <v>43908</v>
      </c>
      <c r="AA156" s="28" t="s">
        <v>58</v>
      </c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2"/>
      <c r="AN156" s="42"/>
      <c r="AO156" s="50" t="s">
        <v>325</v>
      </c>
      <c r="AP156" s="16" t="s">
        <v>58</v>
      </c>
    </row>
    <row r="157" spans="1:42" x14ac:dyDescent="0.25">
      <c r="A157" s="14" t="s">
        <v>4</v>
      </c>
      <c r="B157" s="14" t="s">
        <v>7</v>
      </c>
      <c r="C157" s="38" t="s">
        <v>37</v>
      </c>
      <c r="D157" s="19" t="s">
        <v>111</v>
      </c>
      <c r="E157" s="19" t="s">
        <v>297</v>
      </c>
      <c r="F157" s="11" t="s">
        <v>42</v>
      </c>
      <c r="G157" s="11" t="s">
        <v>96</v>
      </c>
      <c r="H157" s="11" t="s">
        <v>43</v>
      </c>
      <c r="I157" s="12" t="s">
        <v>44</v>
      </c>
      <c r="J157" s="12"/>
      <c r="K157" s="25"/>
      <c r="L157" s="25">
        <v>43891</v>
      </c>
      <c r="M157" s="13"/>
      <c r="N157" s="26"/>
      <c r="O157" s="14"/>
      <c r="P157" s="18" t="s">
        <v>58</v>
      </c>
      <c r="Q157" s="18" t="s">
        <v>58</v>
      </c>
      <c r="R157" s="18" t="s">
        <v>58</v>
      </c>
      <c r="S157" s="15" t="s">
        <v>58</v>
      </c>
      <c r="T157" s="18" t="s">
        <v>58</v>
      </c>
      <c r="U157" s="18" t="s">
        <v>58</v>
      </c>
      <c r="V157" s="18" t="s">
        <v>58</v>
      </c>
      <c r="W157" s="1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50"/>
      <c r="AP157" s="16"/>
    </row>
    <row r="158" spans="1:42" x14ac:dyDescent="0.25">
      <c r="A158" s="14" t="s">
        <v>4</v>
      </c>
      <c r="B158" s="14" t="s">
        <v>7</v>
      </c>
      <c r="C158" s="38" t="s">
        <v>37</v>
      </c>
      <c r="D158" s="19" t="s">
        <v>111</v>
      </c>
      <c r="E158" s="30" t="s">
        <v>298</v>
      </c>
      <c r="F158" s="11" t="s">
        <v>77</v>
      </c>
      <c r="G158" s="11" t="s">
        <v>96</v>
      </c>
      <c r="H158" s="11" t="s">
        <v>43</v>
      </c>
      <c r="I158" s="12" t="s">
        <v>72</v>
      </c>
      <c r="J158" s="12" t="s">
        <v>113</v>
      </c>
      <c r="K158" s="25"/>
      <c r="L158" s="25"/>
      <c r="M158" s="13"/>
      <c r="N158" s="26"/>
      <c r="O158" s="14"/>
      <c r="P158" s="18" t="s">
        <v>58</v>
      </c>
      <c r="Q158" s="18" t="s">
        <v>58</v>
      </c>
      <c r="R158" s="18">
        <v>44665</v>
      </c>
      <c r="S158" s="32">
        <v>0.6</v>
      </c>
      <c r="T158" s="18" t="s">
        <v>58</v>
      </c>
      <c r="U158" s="18" t="s">
        <v>58</v>
      </c>
      <c r="V158" s="18" t="s">
        <v>58</v>
      </c>
      <c r="W158" s="18"/>
      <c r="X158" s="28" t="s">
        <v>58</v>
      </c>
      <c r="Y158" s="28" t="s">
        <v>58</v>
      </c>
      <c r="Z158" s="28" t="s">
        <v>58</v>
      </c>
      <c r="AA158" s="28" t="s">
        <v>58</v>
      </c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50" t="s">
        <v>46</v>
      </c>
      <c r="AP158" s="24" t="s">
        <v>299</v>
      </c>
    </row>
    <row r="159" spans="1:42" x14ac:dyDescent="0.25">
      <c r="A159" s="14" t="s">
        <v>4</v>
      </c>
      <c r="B159" s="14" t="s">
        <v>7</v>
      </c>
      <c r="C159" s="14" t="s">
        <v>37</v>
      </c>
      <c r="D159" s="14" t="s">
        <v>300</v>
      </c>
      <c r="E159" s="14" t="s">
        <v>300</v>
      </c>
      <c r="F159" s="11" t="s">
        <v>42</v>
      </c>
      <c r="G159" s="11" t="s">
        <v>96</v>
      </c>
      <c r="H159" s="11" t="s">
        <v>43</v>
      </c>
      <c r="I159" s="12" t="s">
        <v>44</v>
      </c>
      <c r="J159" s="12"/>
      <c r="K159" s="25">
        <v>43770</v>
      </c>
      <c r="L159" s="25"/>
      <c r="M159" s="13"/>
      <c r="N159" s="26"/>
      <c r="O159" s="14"/>
      <c r="P159" s="18" t="s">
        <v>58</v>
      </c>
      <c r="Q159" s="18" t="s">
        <v>58</v>
      </c>
      <c r="R159" s="18" t="s">
        <v>58</v>
      </c>
      <c r="S159" s="15" t="s">
        <v>58</v>
      </c>
      <c r="T159" s="18" t="s">
        <v>58</v>
      </c>
      <c r="U159" s="18" t="s">
        <v>58</v>
      </c>
      <c r="V159" s="18" t="s">
        <v>58</v>
      </c>
      <c r="W159" s="18"/>
      <c r="X159" s="28" t="s">
        <v>58</v>
      </c>
      <c r="Y159" s="28" t="s">
        <v>58</v>
      </c>
      <c r="Z159" s="28" t="s">
        <v>58</v>
      </c>
      <c r="AA159" s="28" t="s">
        <v>58</v>
      </c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50"/>
      <c r="AP159" s="16" t="s">
        <v>58</v>
      </c>
    </row>
    <row r="160" spans="1:42" x14ac:dyDescent="0.25">
      <c r="A160" s="14" t="s">
        <v>4</v>
      </c>
      <c r="B160" s="14" t="s">
        <v>7</v>
      </c>
      <c r="C160" s="38" t="s">
        <v>37</v>
      </c>
      <c r="D160" s="14" t="s">
        <v>109</v>
      </c>
      <c r="E160" s="30" t="s">
        <v>301</v>
      </c>
      <c r="F160" s="11" t="s">
        <v>54</v>
      </c>
      <c r="G160" s="11" t="s">
        <v>96</v>
      </c>
      <c r="H160" s="11" t="s">
        <v>43</v>
      </c>
      <c r="I160" s="12" t="s">
        <v>72</v>
      </c>
      <c r="J160" s="12" t="s">
        <v>110</v>
      </c>
      <c r="K160" s="25"/>
      <c r="L160" s="25"/>
      <c r="M160" s="13"/>
      <c r="N160" s="26"/>
      <c r="O160" s="14"/>
      <c r="P160" s="18" t="s">
        <v>58</v>
      </c>
      <c r="Q160" s="18" t="s">
        <v>58</v>
      </c>
      <c r="R160" s="18">
        <v>44656</v>
      </c>
      <c r="S160" s="32">
        <v>0.5</v>
      </c>
      <c r="T160" s="18" t="s">
        <v>58</v>
      </c>
      <c r="U160" s="18" t="s">
        <v>58</v>
      </c>
      <c r="V160" s="18" t="s">
        <v>58</v>
      </c>
      <c r="W160" s="18"/>
      <c r="X160" s="28" t="s">
        <v>58</v>
      </c>
      <c r="Y160" s="28" t="s">
        <v>58</v>
      </c>
      <c r="Z160" s="28" t="s">
        <v>58</v>
      </c>
      <c r="AA160" s="28" t="s">
        <v>58</v>
      </c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50" t="s">
        <v>46</v>
      </c>
      <c r="AP160" s="16" t="s">
        <v>58</v>
      </c>
    </row>
    <row r="161" spans="1:42" x14ac:dyDescent="0.25">
      <c r="A161" s="14" t="s">
        <v>4</v>
      </c>
      <c r="B161" s="14" t="s">
        <v>7</v>
      </c>
      <c r="C161" s="38" t="s">
        <v>37</v>
      </c>
      <c r="D161" s="14" t="s">
        <v>109</v>
      </c>
      <c r="E161" s="30" t="s">
        <v>109</v>
      </c>
      <c r="F161" s="11" t="s">
        <v>42</v>
      </c>
      <c r="G161" s="11" t="s">
        <v>96</v>
      </c>
      <c r="H161" s="11" t="s">
        <v>43</v>
      </c>
      <c r="I161" s="12" t="s">
        <v>44</v>
      </c>
      <c r="J161" s="12" t="s">
        <v>110</v>
      </c>
      <c r="K161" s="25">
        <v>43160</v>
      </c>
      <c r="L161" s="25">
        <v>43313</v>
      </c>
      <c r="M161" s="13" t="s">
        <v>98</v>
      </c>
      <c r="N161" s="26"/>
      <c r="O161" s="14" t="s">
        <v>57</v>
      </c>
      <c r="P161" s="18" t="s">
        <v>58</v>
      </c>
      <c r="Q161" s="18" t="s">
        <v>58</v>
      </c>
      <c r="R161" s="18" t="s">
        <v>58</v>
      </c>
      <c r="S161" s="32">
        <v>1</v>
      </c>
      <c r="T161" s="18">
        <v>43489</v>
      </c>
      <c r="U161" s="18">
        <v>43652</v>
      </c>
      <c r="V161" s="18">
        <v>44082</v>
      </c>
      <c r="W161" s="18"/>
      <c r="X161" s="28" t="s">
        <v>58</v>
      </c>
      <c r="Y161" s="28" t="s">
        <v>58</v>
      </c>
      <c r="Z161" s="28">
        <v>43679</v>
      </c>
      <c r="AA161" s="28" t="s">
        <v>58</v>
      </c>
      <c r="AB161" s="41">
        <v>18</v>
      </c>
      <c r="AC161" s="41">
        <v>3.9</v>
      </c>
      <c r="AD161" s="41"/>
      <c r="AE161" s="41"/>
      <c r="AF161" s="41"/>
      <c r="AG161" s="41"/>
      <c r="AH161" s="41">
        <f>1.7+0.45+0.6</f>
        <v>2.75</v>
      </c>
      <c r="AI161" s="41"/>
      <c r="AJ161" s="41">
        <f>25+2</f>
        <v>27</v>
      </c>
      <c r="AK161" s="41">
        <f>1.85+1.05+0.8</f>
        <v>3.7</v>
      </c>
      <c r="AL161" s="41"/>
      <c r="AM161" s="42">
        <v>2800</v>
      </c>
      <c r="AN161" s="42">
        <v>165</v>
      </c>
      <c r="AO161" s="50" t="s">
        <v>325</v>
      </c>
      <c r="AP161" s="16" t="s">
        <v>58</v>
      </c>
    </row>
    <row r="162" spans="1:42" x14ac:dyDescent="0.25">
      <c r="A162" s="14" t="s">
        <v>4</v>
      </c>
      <c r="B162" s="14" t="s">
        <v>7</v>
      </c>
      <c r="C162" s="38" t="s">
        <v>37</v>
      </c>
      <c r="D162" s="14" t="s">
        <v>109</v>
      </c>
      <c r="E162" s="30" t="s">
        <v>302</v>
      </c>
      <c r="F162" s="11" t="s">
        <v>54</v>
      </c>
      <c r="G162" s="11" t="s">
        <v>96</v>
      </c>
      <c r="H162" s="11" t="s">
        <v>43</v>
      </c>
      <c r="I162" s="12" t="s">
        <v>72</v>
      </c>
      <c r="J162" s="12" t="s">
        <v>110</v>
      </c>
      <c r="K162" s="25"/>
      <c r="L162" s="25"/>
      <c r="M162" s="13"/>
      <c r="N162" s="26"/>
      <c r="O162" s="14"/>
      <c r="P162" s="18" t="s">
        <v>58</v>
      </c>
      <c r="Q162" s="18" t="s">
        <v>58</v>
      </c>
      <c r="R162" s="18">
        <v>44656</v>
      </c>
      <c r="S162" s="32">
        <v>0.8</v>
      </c>
      <c r="T162" s="18" t="s">
        <v>58</v>
      </c>
      <c r="U162" s="18" t="s">
        <v>58</v>
      </c>
      <c r="V162" s="18" t="s">
        <v>58</v>
      </c>
      <c r="W162" s="18"/>
      <c r="X162" s="28" t="s">
        <v>58</v>
      </c>
      <c r="Y162" s="28" t="s">
        <v>58</v>
      </c>
      <c r="Z162" s="28" t="s">
        <v>58</v>
      </c>
      <c r="AA162" s="28" t="s">
        <v>58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50" t="s">
        <v>46</v>
      </c>
      <c r="AP162" s="16" t="s">
        <v>58</v>
      </c>
    </row>
    <row r="163" spans="1:42" x14ac:dyDescent="0.25">
      <c r="A163" s="14" t="s">
        <v>4</v>
      </c>
      <c r="B163" s="14" t="s">
        <v>7</v>
      </c>
      <c r="C163" s="38" t="s">
        <v>37</v>
      </c>
      <c r="D163" s="14" t="s">
        <v>109</v>
      </c>
      <c r="E163" s="30" t="s">
        <v>303</v>
      </c>
      <c r="F163" s="11" t="s">
        <v>54</v>
      </c>
      <c r="G163" s="11" t="s">
        <v>96</v>
      </c>
      <c r="H163" s="11" t="s">
        <v>43</v>
      </c>
      <c r="I163" s="12" t="s">
        <v>72</v>
      </c>
      <c r="J163" s="12" t="s">
        <v>110</v>
      </c>
      <c r="K163" s="25"/>
      <c r="L163" s="25"/>
      <c r="M163" s="13"/>
      <c r="N163" s="26"/>
      <c r="O163" s="14"/>
      <c r="P163" s="18" t="s">
        <v>58</v>
      </c>
      <c r="Q163" s="18" t="s">
        <v>58</v>
      </c>
      <c r="R163" s="18">
        <v>44656</v>
      </c>
      <c r="S163" s="32">
        <v>0.8</v>
      </c>
      <c r="T163" s="18" t="s">
        <v>58</v>
      </c>
      <c r="U163" s="18" t="s">
        <v>58</v>
      </c>
      <c r="V163" s="18" t="s">
        <v>58</v>
      </c>
      <c r="W163" s="18"/>
      <c r="X163" s="28" t="s">
        <v>58</v>
      </c>
      <c r="Y163" s="28" t="s">
        <v>58</v>
      </c>
      <c r="Z163" s="28" t="s">
        <v>58</v>
      </c>
      <c r="AA163" s="28" t="s">
        <v>58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50" t="s">
        <v>46</v>
      </c>
      <c r="AP163" s="16" t="s">
        <v>58</v>
      </c>
    </row>
    <row r="164" spans="1:42" x14ac:dyDescent="0.25">
      <c r="A164" s="14" t="s">
        <v>4</v>
      </c>
      <c r="B164" s="14" t="s">
        <v>7</v>
      </c>
      <c r="C164" s="14" t="s">
        <v>37</v>
      </c>
      <c r="D164" s="19" t="s">
        <v>304</v>
      </c>
      <c r="E164" s="19" t="s">
        <v>304</v>
      </c>
      <c r="F164" s="11" t="s">
        <v>42</v>
      </c>
      <c r="G164" s="11" t="s">
        <v>96</v>
      </c>
      <c r="H164" s="11" t="s">
        <v>43</v>
      </c>
      <c r="I164" s="12" t="s">
        <v>44</v>
      </c>
      <c r="J164" s="12"/>
      <c r="K164" s="25">
        <v>43405</v>
      </c>
      <c r="L164" s="25"/>
      <c r="M164" s="13"/>
      <c r="N164" s="26"/>
      <c r="O164" s="14"/>
      <c r="P164" s="18" t="s">
        <v>58</v>
      </c>
      <c r="Q164" s="18" t="s">
        <v>58</v>
      </c>
      <c r="R164" s="18" t="s">
        <v>58</v>
      </c>
      <c r="S164" s="15" t="s">
        <v>58</v>
      </c>
      <c r="T164" s="18" t="s">
        <v>58</v>
      </c>
      <c r="U164" s="18" t="s">
        <v>58</v>
      </c>
      <c r="V164" s="18" t="s">
        <v>58</v>
      </c>
      <c r="W164" s="18"/>
      <c r="X164" s="28" t="s">
        <v>58</v>
      </c>
      <c r="Y164" s="28" t="s">
        <v>58</v>
      </c>
      <c r="Z164" s="28" t="s">
        <v>58</v>
      </c>
      <c r="AA164" s="28" t="s">
        <v>58</v>
      </c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50"/>
      <c r="AP164" s="16" t="s">
        <v>58</v>
      </c>
    </row>
    <row r="165" spans="1:42" x14ac:dyDescent="0.25">
      <c r="A165" s="14" t="s">
        <v>4</v>
      </c>
      <c r="B165" s="14" t="s">
        <v>7</v>
      </c>
      <c r="C165" s="14" t="s">
        <v>37</v>
      </c>
      <c r="D165" s="14" t="s">
        <v>304</v>
      </c>
      <c r="E165" s="19" t="s">
        <v>305</v>
      </c>
      <c r="F165" s="11" t="s">
        <v>42</v>
      </c>
      <c r="G165" s="11" t="s">
        <v>96</v>
      </c>
      <c r="H165" s="11" t="s">
        <v>43</v>
      </c>
      <c r="I165" s="12" t="s">
        <v>44</v>
      </c>
      <c r="J165" s="12"/>
      <c r="K165" s="25">
        <v>43405</v>
      </c>
      <c r="L165" s="25"/>
      <c r="M165" s="13"/>
      <c r="N165" s="26"/>
      <c r="O165" s="14"/>
      <c r="P165" s="18" t="s">
        <v>58</v>
      </c>
      <c r="Q165" s="18" t="s">
        <v>58</v>
      </c>
      <c r="R165" s="18" t="s">
        <v>58</v>
      </c>
      <c r="S165" s="15" t="s">
        <v>58</v>
      </c>
      <c r="T165" s="18" t="s">
        <v>58</v>
      </c>
      <c r="U165" s="18" t="s">
        <v>58</v>
      </c>
      <c r="V165" s="18" t="s">
        <v>58</v>
      </c>
      <c r="W165" s="18"/>
      <c r="X165" s="28" t="s">
        <v>58</v>
      </c>
      <c r="Y165" s="28" t="s">
        <v>58</v>
      </c>
      <c r="Z165" s="28" t="s">
        <v>58</v>
      </c>
      <c r="AA165" s="28" t="s">
        <v>58</v>
      </c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50"/>
      <c r="AP165" s="16" t="s">
        <v>58</v>
      </c>
    </row>
    <row r="166" spans="1:42" x14ac:dyDescent="0.25">
      <c r="A166" s="14" t="s">
        <v>4</v>
      </c>
      <c r="B166" s="14" t="s">
        <v>7</v>
      </c>
      <c r="C166" s="14" t="s">
        <v>37</v>
      </c>
      <c r="D166" s="14" t="s">
        <v>306</v>
      </c>
      <c r="E166" s="14" t="s">
        <v>306</v>
      </c>
      <c r="F166" s="11" t="s">
        <v>42</v>
      </c>
      <c r="G166" s="11" t="s">
        <v>96</v>
      </c>
      <c r="H166" s="11" t="s">
        <v>43</v>
      </c>
      <c r="I166" s="12" t="s">
        <v>56</v>
      </c>
      <c r="J166" s="12"/>
      <c r="K166" s="25">
        <v>43709</v>
      </c>
      <c r="L166" s="25"/>
      <c r="M166" s="13"/>
      <c r="N166" s="26"/>
      <c r="O166" s="14"/>
      <c r="P166" s="18" t="s">
        <v>58</v>
      </c>
      <c r="Q166" s="18" t="s">
        <v>58</v>
      </c>
      <c r="R166" s="18" t="s">
        <v>58</v>
      </c>
      <c r="S166" s="15" t="s">
        <v>58</v>
      </c>
      <c r="T166" s="18" t="s">
        <v>58</v>
      </c>
      <c r="U166" s="18" t="s">
        <v>58</v>
      </c>
      <c r="V166" s="18" t="s">
        <v>58</v>
      </c>
      <c r="W166" s="18"/>
      <c r="X166" s="28" t="s">
        <v>58</v>
      </c>
      <c r="Y166" s="28" t="s">
        <v>58</v>
      </c>
      <c r="Z166" s="28" t="s">
        <v>58</v>
      </c>
      <c r="AA166" s="28" t="s">
        <v>58</v>
      </c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50"/>
      <c r="AP166" s="16" t="s">
        <v>58</v>
      </c>
    </row>
    <row r="167" spans="1:42" x14ac:dyDescent="0.25">
      <c r="A167" s="14" t="s">
        <v>4</v>
      </c>
      <c r="B167" s="14" t="s">
        <v>7</v>
      </c>
      <c r="C167" s="14" t="s">
        <v>37</v>
      </c>
      <c r="D167" s="14" t="s">
        <v>307</v>
      </c>
      <c r="E167" s="19" t="s">
        <v>307</v>
      </c>
      <c r="F167" s="11" t="s">
        <v>70</v>
      </c>
      <c r="G167" s="11" t="s">
        <v>164</v>
      </c>
      <c r="H167" s="11" t="s">
        <v>43</v>
      </c>
      <c r="I167" s="12" t="s">
        <v>44</v>
      </c>
      <c r="J167" s="12" t="s">
        <v>113</v>
      </c>
      <c r="K167" s="25">
        <v>43709</v>
      </c>
      <c r="L167" s="25" t="s">
        <v>46</v>
      </c>
      <c r="M167" s="13"/>
      <c r="N167" s="26"/>
      <c r="O167" s="14"/>
      <c r="P167" s="18" t="s">
        <v>308</v>
      </c>
      <c r="Q167" s="18" t="s">
        <v>58</v>
      </c>
      <c r="R167" s="18" t="s">
        <v>319</v>
      </c>
      <c r="S167" s="15" t="s">
        <v>58</v>
      </c>
      <c r="T167" s="18" t="s">
        <v>58</v>
      </c>
      <c r="U167" s="18" t="s">
        <v>58</v>
      </c>
      <c r="V167" s="18" t="s">
        <v>58</v>
      </c>
      <c r="W167" s="18"/>
      <c r="X167" s="28" t="s">
        <v>308</v>
      </c>
      <c r="Y167" s="28" t="s">
        <v>308</v>
      </c>
      <c r="Z167" s="28" t="s">
        <v>58</v>
      </c>
      <c r="AA167" s="28" t="s">
        <v>58</v>
      </c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50" t="s">
        <v>46</v>
      </c>
      <c r="AP167" s="24" t="s">
        <v>309</v>
      </c>
    </row>
    <row r="168" spans="1:42" x14ac:dyDescent="0.25">
      <c r="A168" s="14" t="s">
        <v>4</v>
      </c>
      <c r="B168" s="14" t="s">
        <v>7</v>
      </c>
      <c r="C168" s="14" t="s">
        <v>37</v>
      </c>
      <c r="D168" s="14" t="s">
        <v>310</v>
      </c>
      <c r="E168" s="30" t="s">
        <v>310</v>
      </c>
      <c r="F168" s="11" t="s">
        <v>42</v>
      </c>
      <c r="G168" s="11" t="s">
        <v>96</v>
      </c>
      <c r="H168" s="11" t="s">
        <v>43</v>
      </c>
      <c r="I168" s="12" t="s">
        <v>44</v>
      </c>
      <c r="J168" s="12" t="s">
        <v>113</v>
      </c>
      <c r="K168" s="25">
        <v>43405</v>
      </c>
      <c r="L168" s="25">
        <v>44146</v>
      </c>
      <c r="M168" s="13">
        <v>44431</v>
      </c>
      <c r="N168" s="26"/>
      <c r="O168" s="14"/>
      <c r="P168" s="18" t="s">
        <v>58</v>
      </c>
      <c r="Q168" s="18" t="s">
        <v>58</v>
      </c>
      <c r="R168" s="18">
        <v>44706</v>
      </c>
      <c r="S168" s="15">
        <v>0.73980000000000001</v>
      </c>
      <c r="T168" s="18" t="s">
        <v>58</v>
      </c>
      <c r="U168" s="18" t="s">
        <v>58</v>
      </c>
      <c r="V168" s="18" t="s">
        <v>58</v>
      </c>
      <c r="W168" s="18"/>
      <c r="X168" s="28" t="s">
        <v>58</v>
      </c>
      <c r="Y168" s="28" t="s">
        <v>58</v>
      </c>
      <c r="Z168" s="28" t="s">
        <v>58</v>
      </c>
      <c r="AA168" s="28" t="s">
        <v>58</v>
      </c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50" t="s">
        <v>46</v>
      </c>
      <c r="AP168" s="16" t="s">
        <v>58</v>
      </c>
    </row>
    <row r="169" spans="1:42" x14ac:dyDescent="0.25">
      <c r="A169" s="14" t="s">
        <v>4</v>
      </c>
      <c r="B169" s="14" t="s">
        <v>7</v>
      </c>
      <c r="C169" s="14" t="s">
        <v>49</v>
      </c>
      <c r="D169" s="14" t="s">
        <v>336</v>
      </c>
      <c r="E169" s="14" t="s">
        <v>336</v>
      </c>
      <c r="F169" s="11" t="s">
        <v>70</v>
      </c>
      <c r="G169" s="11" t="s">
        <v>164</v>
      </c>
      <c r="H169" s="11" t="s">
        <v>43</v>
      </c>
      <c r="I169" s="12" t="s">
        <v>72</v>
      </c>
      <c r="J169" s="12" t="s">
        <v>113</v>
      </c>
      <c r="K169" s="25"/>
      <c r="L169" s="25"/>
      <c r="M169" s="13"/>
      <c r="N169" s="26"/>
      <c r="O169" s="14"/>
      <c r="P169" s="18" t="s">
        <v>46</v>
      </c>
      <c r="Q169" s="18"/>
      <c r="R169" s="18"/>
      <c r="S169" s="15"/>
      <c r="T169" s="18"/>
      <c r="U169" s="18"/>
      <c r="V169" s="18"/>
      <c r="W169" s="1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50" t="s">
        <v>46</v>
      </c>
      <c r="AP169" s="16"/>
    </row>
    <row r="170" spans="1:42" x14ac:dyDescent="0.25">
      <c r="A170" s="14" t="s">
        <v>4</v>
      </c>
      <c r="B170" s="14" t="s">
        <v>7</v>
      </c>
      <c r="C170" s="14" t="s">
        <v>37</v>
      </c>
      <c r="D170" s="14" t="s">
        <v>107</v>
      </c>
      <c r="E170" s="30" t="s">
        <v>107</v>
      </c>
      <c r="F170" s="11" t="s">
        <v>42</v>
      </c>
      <c r="G170" s="11" t="s">
        <v>96</v>
      </c>
      <c r="H170" s="11" t="s">
        <v>43</v>
      </c>
      <c r="I170" s="12" t="s">
        <v>44</v>
      </c>
      <c r="J170" s="12" t="s">
        <v>108</v>
      </c>
      <c r="K170" s="25">
        <v>43405</v>
      </c>
      <c r="L170" s="25">
        <v>43313</v>
      </c>
      <c r="M170" s="13" t="s">
        <v>98</v>
      </c>
      <c r="N170" s="26"/>
      <c r="O170" s="14" t="s">
        <v>57</v>
      </c>
      <c r="P170" s="18" t="s">
        <v>58</v>
      </c>
      <c r="Q170" s="18" t="s">
        <v>58</v>
      </c>
      <c r="R170" s="18" t="s">
        <v>58</v>
      </c>
      <c r="S170" s="15">
        <v>1</v>
      </c>
      <c r="T170" s="18">
        <v>43452</v>
      </c>
      <c r="U170" s="18">
        <v>43651</v>
      </c>
      <c r="V170" s="18">
        <v>44082</v>
      </c>
      <c r="W170" s="18"/>
      <c r="X170" s="28" t="s">
        <v>58</v>
      </c>
      <c r="Y170" s="28" t="s">
        <v>58</v>
      </c>
      <c r="Z170" s="28">
        <v>43679</v>
      </c>
      <c r="AA170" s="28" t="s">
        <v>58</v>
      </c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2"/>
      <c r="AN170" s="42"/>
      <c r="AO170" s="50" t="s">
        <v>325</v>
      </c>
      <c r="AP170" s="16" t="s">
        <v>58</v>
      </c>
    </row>
  </sheetData>
  <autoFilter ref="A1:AP170" xr:uid="{00000000-0001-0000-0000-000000000000}"/>
  <dataValidations count="1">
    <dataValidation type="list" allowBlank="1" showInputMessage="1" showErrorMessage="1" sqref="B2:C170" xr:uid="{D7607FDD-4E7C-4D8C-9777-E26ED19169B6}">
      <formula1>INDIRECT(A2)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BD6AF79-9179-41F8-A604-E8F81115ADC0}">
          <x14:formula1>
            <xm:f>'Pick-list'!$A$2:$A$4</xm:f>
          </x14:formula1>
          <xm:sqref>A165:A170 A88:A133 A41:A52 A2:A33</xm:sqref>
        </x14:dataValidation>
        <x14:dataValidation type="list" allowBlank="1" showInputMessage="1" showErrorMessage="1" xr:uid="{CA8E43DA-894B-4CAC-A32D-59421859EA09}">
          <x14:formula1>
            <xm:f>'Pick-list'!$X$2:$X$4</xm:f>
          </x14:formula1>
          <xm:sqref>O165:O170 O108:O113 O74:O95</xm:sqref>
        </x14:dataValidation>
        <x14:dataValidation type="list" allowBlank="1" showInputMessage="1" showErrorMessage="1" xr:uid="{F07F62E6-DC58-4B97-8A4B-1FE8876AFF08}">
          <x14:formula1>
            <xm:f>'Pick-list'!$O$2:$O$8</xm:f>
          </x14:formula1>
          <xm:sqref>F2:F170</xm:sqref>
        </x14:dataValidation>
        <x14:dataValidation type="list" allowBlank="1" showInputMessage="1" showErrorMessage="1" xr:uid="{5C1044AD-5617-43F6-9739-9D52BB4AAE81}">
          <x14:formula1>
            <xm:f>'Pick-list'!$Q$2:$Q$7</xm:f>
          </x14:formula1>
          <xm:sqref>H2:H170</xm:sqref>
        </x14:dataValidation>
        <x14:dataValidation type="list" allowBlank="1" showInputMessage="1" showErrorMessage="1" xr:uid="{154F88C7-0535-4F26-9CB1-A63B6EAC6C53}">
          <x14:formula1>
            <xm:f>'Pick-list'!$R$2:$R$6</xm:f>
          </x14:formula1>
          <xm:sqref>I2:I170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6813A-8FDF-4D26-8F5D-29049F691BAA}">
  <sheetPr filterMode="1"/>
  <dimension ref="A1:X74"/>
  <sheetViews>
    <sheetView zoomScale="130" zoomScaleNormal="130" workbookViewId="0">
      <pane xSplit="5" ySplit="1" topLeftCell="F6" activePane="bottomRight" state="frozen"/>
      <selection pane="topRight" activeCell="F1" sqref="F1"/>
      <selection pane="bottomLeft" activeCell="A2" sqref="A2"/>
      <selection pane="bottomRight" activeCell="E74" sqref="A2:E74"/>
    </sheetView>
  </sheetViews>
  <sheetFormatPr defaultRowHeight="15" x14ac:dyDescent="0.25"/>
  <cols>
    <col min="1" max="1" width="15" bestFit="1" customWidth="1"/>
    <col min="2" max="2" width="12.85546875" bestFit="1" customWidth="1"/>
    <col min="3" max="3" width="15.5703125" bestFit="1" customWidth="1"/>
    <col min="4" max="4" width="20.7109375" bestFit="1" customWidth="1"/>
    <col min="5" max="5" width="20.85546875" bestFit="1" customWidth="1"/>
    <col min="6" max="6" width="22" customWidth="1"/>
    <col min="7" max="7" width="17.140625" customWidth="1"/>
    <col min="8" max="8" width="16.140625" bestFit="1" customWidth="1"/>
    <col min="9" max="9" width="14.28515625" bestFit="1" customWidth="1"/>
    <col min="10" max="10" width="14.5703125" bestFit="1" customWidth="1"/>
    <col min="11" max="11" width="14.42578125" customWidth="1"/>
    <col min="12" max="12" width="14.5703125" customWidth="1"/>
    <col min="13" max="13" width="15.42578125" customWidth="1"/>
    <col min="14" max="14" width="27.5703125" customWidth="1"/>
    <col min="15" max="15" width="10.85546875" customWidth="1"/>
    <col min="16" max="16" width="13.5703125" customWidth="1"/>
    <col min="17" max="17" width="9.7109375" customWidth="1"/>
    <col min="18" max="18" width="28.140625" bestFit="1" customWidth="1"/>
    <col min="19" max="19" width="14.7109375" bestFit="1" customWidth="1"/>
    <col min="20" max="22" width="10.42578125" bestFit="1" customWidth="1"/>
    <col min="23" max="23" width="14.5703125" bestFit="1" customWidth="1"/>
  </cols>
  <sheetData>
    <row r="1" spans="1:24" ht="30" x14ac:dyDescent="0.25">
      <c r="A1" s="3" t="s">
        <v>0</v>
      </c>
      <c r="B1" s="3" t="s">
        <v>1</v>
      </c>
      <c r="C1" s="3" t="s">
        <v>5</v>
      </c>
      <c r="D1" s="3" t="s">
        <v>12</v>
      </c>
      <c r="E1" s="3" t="s">
        <v>13</v>
      </c>
      <c r="F1" s="8" t="s">
        <v>14</v>
      </c>
      <c r="G1" s="8" t="s">
        <v>15</v>
      </c>
      <c r="H1" s="8" t="s">
        <v>16</v>
      </c>
      <c r="I1" s="4" t="s">
        <v>17</v>
      </c>
      <c r="J1" s="4" t="s">
        <v>18</v>
      </c>
      <c r="K1" s="5" t="s">
        <v>19</v>
      </c>
      <c r="L1" s="5" t="s">
        <v>20</v>
      </c>
      <c r="M1" s="5" t="s">
        <v>21</v>
      </c>
      <c r="N1" s="3" t="s">
        <v>22</v>
      </c>
      <c r="O1" s="3" t="s">
        <v>23</v>
      </c>
      <c r="P1" s="7" t="s">
        <v>80</v>
      </c>
      <c r="Q1" s="7" t="s">
        <v>25</v>
      </c>
      <c r="R1" s="7" t="s">
        <v>26</v>
      </c>
      <c r="S1" s="7" t="s">
        <v>27</v>
      </c>
      <c r="T1" s="7" t="s">
        <v>28</v>
      </c>
      <c r="U1" s="7" t="s">
        <v>29</v>
      </c>
      <c r="V1" s="7" t="s">
        <v>30</v>
      </c>
      <c r="W1" s="47" t="s">
        <v>324</v>
      </c>
      <c r="X1" s="3" t="s">
        <v>35</v>
      </c>
    </row>
    <row r="2" spans="1:24" hidden="1" x14ac:dyDescent="0.25">
      <c r="A2" s="20" t="s">
        <v>2</v>
      </c>
      <c r="B2" s="20" t="s">
        <v>9</v>
      </c>
      <c r="C2" s="20" t="s">
        <v>62</v>
      </c>
      <c r="D2" s="20" t="s">
        <v>169</v>
      </c>
      <c r="E2" s="20" t="s">
        <v>169</v>
      </c>
      <c r="F2" s="11" t="s">
        <v>42</v>
      </c>
      <c r="G2" s="11" t="s">
        <v>96</v>
      </c>
      <c r="H2" s="11" t="s">
        <v>43</v>
      </c>
      <c r="I2" s="12" t="s">
        <v>44</v>
      </c>
      <c r="J2" s="12" t="s">
        <v>97</v>
      </c>
      <c r="K2" s="25">
        <v>43983</v>
      </c>
      <c r="L2" s="25">
        <v>44104</v>
      </c>
      <c r="M2" s="13">
        <v>44399</v>
      </c>
      <c r="N2" s="35">
        <v>44378</v>
      </c>
      <c r="O2" s="16" t="s">
        <v>57</v>
      </c>
      <c r="P2" s="18">
        <v>44638</v>
      </c>
      <c r="Q2" s="18">
        <v>44650</v>
      </c>
      <c r="R2" s="18">
        <v>44651</v>
      </c>
      <c r="S2" s="15">
        <v>1</v>
      </c>
      <c r="T2" s="18">
        <v>44798</v>
      </c>
      <c r="U2" s="18">
        <v>44847</v>
      </c>
      <c r="V2" s="53">
        <f>U2+(390/2)</f>
        <v>45042</v>
      </c>
      <c r="W2" s="51" t="s">
        <v>322</v>
      </c>
      <c r="X2" s="16" t="s">
        <v>58</v>
      </c>
    </row>
    <row r="3" spans="1:24" hidden="1" x14ac:dyDescent="0.25">
      <c r="A3" s="20" t="s">
        <v>2</v>
      </c>
      <c r="B3" s="20" t="s">
        <v>9</v>
      </c>
      <c r="C3" s="20" t="s">
        <v>62</v>
      </c>
      <c r="D3" s="20" t="s">
        <v>144</v>
      </c>
      <c r="E3" s="20" t="s">
        <v>145</v>
      </c>
      <c r="F3" s="11" t="s">
        <v>42</v>
      </c>
      <c r="G3" s="11" t="s">
        <v>96</v>
      </c>
      <c r="H3" s="11" t="s">
        <v>43</v>
      </c>
      <c r="I3" s="12" t="s">
        <v>44</v>
      </c>
      <c r="J3" s="12" t="s">
        <v>97</v>
      </c>
      <c r="K3" s="25">
        <v>43983</v>
      </c>
      <c r="L3" s="25">
        <v>44104</v>
      </c>
      <c r="M3" s="13">
        <v>44516</v>
      </c>
      <c r="N3" s="35">
        <v>44389</v>
      </c>
      <c r="O3" s="16" t="s">
        <v>57</v>
      </c>
      <c r="P3" s="18">
        <v>44452</v>
      </c>
      <c r="Q3" s="18">
        <v>44461</v>
      </c>
      <c r="R3" s="18">
        <v>44461</v>
      </c>
      <c r="S3" s="15">
        <v>1</v>
      </c>
      <c r="T3" s="18">
        <v>44547</v>
      </c>
      <c r="U3" s="18">
        <v>44592</v>
      </c>
      <c r="V3" s="18">
        <v>44782</v>
      </c>
      <c r="W3" s="51" t="s">
        <v>325</v>
      </c>
      <c r="X3" s="16" t="s">
        <v>58</v>
      </c>
    </row>
    <row r="4" spans="1:24" hidden="1" x14ac:dyDescent="0.25">
      <c r="A4" s="20" t="s">
        <v>2</v>
      </c>
      <c r="B4" s="20" t="s">
        <v>9</v>
      </c>
      <c r="C4" s="20" t="s">
        <v>39</v>
      </c>
      <c r="D4" s="20" t="s">
        <v>146</v>
      </c>
      <c r="E4" s="20" t="s">
        <v>146</v>
      </c>
      <c r="F4" s="11" t="s">
        <v>42</v>
      </c>
      <c r="G4" s="11" t="s">
        <v>96</v>
      </c>
      <c r="H4" s="11" t="s">
        <v>43</v>
      </c>
      <c r="I4" s="12" t="s">
        <v>44</v>
      </c>
      <c r="J4" s="12" t="s">
        <v>110</v>
      </c>
      <c r="K4" s="25">
        <v>44013</v>
      </c>
      <c r="L4" s="25">
        <v>44104</v>
      </c>
      <c r="M4" s="13">
        <v>44376</v>
      </c>
      <c r="N4" s="35">
        <v>44409</v>
      </c>
      <c r="O4" s="26" t="s">
        <v>57</v>
      </c>
      <c r="P4" s="18">
        <v>44481</v>
      </c>
      <c r="Q4" s="18">
        <v>44491</v>
      </c>
      <c r="R4" s="18">
        <v>44491</v>
      </c>
      <c r="S4" s="15">
        <v>1</v>
      </c>
      <c r="T4" s="18">
        <v>44596</v>
      </c>
      <c r="U4" s="18">
        <v>44611</v>
      </c>
      <c r="V4" s="18">
        <v>44819</v>
      </c>
      <c r="W4" s="51" t="s">
        <v>325</v>
      </c>
      <c r="X4" s="16" t="s">
        <v>58</v>
      </c>
    </row>
    <row r="5" spans="1:24" hidden="1" x14ac:dyDescent="0.25">
      <c r="A5" s="21" t="s">
        <v>2</v>
      </c>
      <c r="B5" s="21" t="s">
        <v>10</v>
      </c>
      <c r="C5" s="21" t="s">
        <v>63</v>
      </c>
      <c r="D5" s="21" t="s">
        <v>147</v>
      </c>
      <c r="E5" s="21" t="s">
        <v>147</v>
      </c>
      <c r="F5" s="11" t="s">
        <v>42</v>
      </c>
      <c r="G5" s="11" t="s">
        <v>96</v>
      </c>
      <c r="H5" s="11" t="s">
        <v>43</v>
      </c>
      <c r="I5" s="12" t="s">
        <v>56</v>
      </c>
      <c r="J5" s="12" t="s">
        <v>116</v>
      </c>
      <c r="K5" s="25">
        <v>44013</v>
      </c>
      <c r="L5" s="25">
        <v>44104</v>
      </c>
      <c r="M5" s="13">
        <v>44308</v>
      </c>
      <c r="N5" s="26" t="s">
        <v>148</v>
      </c>
      <c r="O5" s="16" t="s">
        <v>57</v>
      </c>
      <c r="P5" s="18" t="s">
        <v>46</v>
      </c>
      <c r="Q5" s="18">
        <v>44497</v>
      </c>
      <c r="R5" s="18">
        <v>44497</v>
      </c>
      <c r="S5" s="15">
        <v>1</v>
      </c>
      <c r="T5" s="18">
        <v>44594</v>
      </c>
      <c r="U5" s="18">
        <v>44629</v>
      </c>
      <c r="V5" s="18">
        <v>44834</v>
      </c>
      <c r="W5" s="50" t="s">
        <v>325</v>
      </c>
      <c r="X5" s="16" t="s">
        <v>58</v>
      </c>
    </row>
    <row r="6" spans="1:24" x14ac:dyDescent="0.25">
      <c r="A6" s="21" t="s">
        <v>2</v>
      </c>
      <c r="B6" s="21" t="s">
        <v>10</v>
      </c>
      <c r="C6" s="21" t="s">
        <v>63</v>
      </c>
      <c r="D6" s="21" t="s">
        <v>187</v>
      </c>
      <c r="E6" s="49" t="s">
        <v>187</v>
      </c>
      <c r="F6" s="11" t="s">
        <v>70</v>
      </c>
      <c r="G6" s="11" t="s">
        <v>164</v>
      </c>
      <c r="H6" s="11" t="s">
        <v>43</v>
      </c>
      <c r="I6" s="12" t="s">
        <v>72</v>
      </c>
      <c r="J6" s="12" t="s">
        <v>335</v>
      </c>
      <c r="K6" s="25"/>
      <c r="L6" s="25" t="s">
        <v>46</v>
      </c>
      <c r="M6" s="13"/>
      <c r="N6" s="26" t="s">
        <v>188</v>
      </c>
      <c r="O6" s="16" t="e">
        <v>#N/A</v>
      </c>
      <c r="P6" s="18" t="s">
        <v>46</v>
      </c>
      <c r="Q6" s="18" t="s">
        <v>58</v>
      </c>
      <c r="R6" s="18">
        <v>44820</v>
      </c>
      <c r="S6" s="52">
        <v>0.1</v>
      </c>
      <c r="T6" s="53">
        <v>44895</v>
      </c>
      <c r="U6" s="53">
        <v>44918</v>
      </c>
      <c r="V6" s="53">
        <v>44918</v>
      </c>
      <c r="W6" s="50" t="s">
        <v>46</v>
      </c>
      <c r="X6" s="16" t="s">
        <v>58</v>
      </c>
    </row>
    <row r="7" spans="1:24" x14ac:dyDescent="0.25">
      <c r="A7" s="21" t="s">
        <v>2</v>
      </c>
      <c r="B7" s="21" t="s">
        <v>10</v>
      </c>
      <c r="C7" s="21" t="s">
        <v>63</v>
      </c>
      <c r="D7" s="21" t="s">
        <v>189</v>
      </c>
      <c r="E7" s="49" t="s">
        <v>189</v>
      </c>
      <c r="F7" s="11" t="s">
        <v>70</v>
      </c>
      <c r="G7" s="11" t="s">
        <v>164</v>
      </c>
      <c r="H7" s="11" t="s">
        <v>43</v>
      </c>
      <c r="I7" s="12" t="s">
        <v>72</v>
      </c>
      <c r="J7" s="12" t="s">
        <v>335</v>
      </c>
      <c r="K7" s="25"/>
      <c r="L7" s="25">
        <v>44465</v>
      </c>
      <c r="M7" s="13"/>
      <c r="N7" s="26" t="s">
        <v>188</v>
      </c>
      <c r="O7" s="16" t="e">
        <v>#N/A</v>
      </c>
      <c r="P7" s="18" t="s">
        <v>46</v>
      </c>
      <c r="Q7" s="18" t="s">
        <v>58</v>
      </c>
      <c r="R7" s="18">
        <v>44819</v>
      </c>
      <c r="S7" s="52">
        <v>0.1</v>
      </c>
      <c r="T7" s="53">
        <v>44895</v>
      </c>
      <c r="U7" s="53">
        <v>44918</v>
      </c>
      <c r="V7" s="53">
        <v>44918</v>
      </c>
      <c r="W7" s="50" t="s">
        <v>46</v>
      </c>
      <c r="X7" s="16" t="s">
        <v>58</v>
      </c>
    </row>
    <row r="8" spans="1:24" hidden="1" x14ac:dyDescent="0.25">
      <c r="A8" s="21" t="s">
        <v>2</v>
      </c>
      <c r="B8" s="21" t="s">
        <v>10</v>
      </c>
      <c r="C8" s="21" t="s">
        <v>52</v>
      </c>
      <c r="D8" s="21" t="s">
        <v>190</v>
      </c>
      <c r="E8" s="21" t="s">
        <v>190</v>
      </c>
      <c r="F8" s="11" t="s">
        <v>42</v>
      </c>
      <c r="G8" s="11" t="s">
        <v>96</v>
      </c>
      <c r="H8" s="11" t="s">
        <v>43</v>
      </c>
      <c r="I8" s="12" t="s">
        <v>56</v>
      </c>
      <c r="J8" s="12" t="s">
        <v>116</v>
      </c>
      <c r="K8" s="25">
        <v>43952</v>
      </c>
      <c r="L8" s="25">
        <v>44166</v>
      </c>
      <c r="M8" s="13">
        <v>44459</v>
      </c>
      <c r="N8" s="26" t="s">
        <v>191</v>
      </c>
      <c r="O8" s="16" t="s">
        <v>57</v>
      </c>
      <c r="P8" s="18" t="s">
        <v>58</v>
      </c>
      <c r="Q8" s="18">
        <v>44658</v>
      </c>
      <c r="R8" s="18">
        <v>44658</v>
      </c>
      <c r="S8" s="15">
        <v>1</v>
      </c>
      <c r="T8" s="18">
        <v>44765</v>
      </c>
      <c r="U8" s="18">
        <v>44816</v>
      </c>
      <c r="V8" s="53">
        <v>44918</v>
      </c>
      <c r="W8" s="50" t="s">
        <v>322</v>
      </c>
      <c r="X8" s="16" t="s">
        <v>58</v>
      </c>
    </row>
    <row r="9" spans="1:24" hidden="1" x14ac:dyDescent="0.25">
      <c r="A9" s="21" t="s">
        <v>2</v>
      </c>
      <c r="B9" s="21" t="s">
        <v>10</v>
      </c>
      <c r="C9" s="21" t="s">
        <v>52</v>
      </c>
      <c r="D9" s="21" t="s">
        <v>149</v>
      </c>
      <c r="E9" s="21" t="s">
        <v>149</v>
      </c>
      <c r="F9" s="11" t="s">
        <v>42</v>
      </c>
      <c r="G9" s="11" t="s">
        <v>96</v>
      </c>
      <c r="H9" s="11" t="s">
        <v>43</v>
      </c>
      <c r="I9" s="12" t="s">
        <v>56</v>
      </c>
      <c r="J9" s="12" t="s">
        <v>150</v>
      </c>
      <c r="K9" s="25">
        <v>43983</v>
      </c>
      <c r="L9" s="25">
        <v>44071</v>
      </c>
      <c r="M9" s="13">
        <v>44419</v>
      </c>
      <c r="N9" s="26" t="s">
        <v>151</v>
      </c>
      <c r="O9" s="16" t="s">
        <v>57</v>
      </c>
      <c r="P9" s="18" t="s">
        <v>58</v>
      </c>
      <c r="Q9" s="18">
        <v>44461</v>
      </c>
      <c r="R9" s="18">
        <v>44461</v>
      </c>
      <c r="S9" s="15">
        <v>1</v>
      </c>
      <c r="T9" s="18">
        <v>44592</v>
      </c>
      <c r="U9" s="18">
        <v>44639</v>
      </c>
      <c r="V9" s="18">
        <v>44833</v>
      </c>
      <c r="W9" s="50" t="s">
        <v>325</v>
      </c>
      <c r="X9" s="16" t="s">
        <v>58</v>
      </c>
    </row>
    <row r="10" spans="1:24" hidden="1" x14ac:dyDescent="0.25">
      <c r="A10" s="21" t="s">
        <v>2</v>
      </c>
      <c r="B10" s="21" t="s">
        <v>10</v>
      </c>
      <c r="C10" s="21" t="s">
        <v>52</v>
      </c>
      <c r="D10" s="21" t="s">
        <v>142</v>
      </c>
      <c r="E10" s="21" t="s">
        <v>142</v>
      </c>
      <c r="F10" s="11" t="s">
        <v>42</v>
      </c>
      <c r="G10" s="11" t="s">
        <v>96</v>
      </c>
      <c r="H10" s="11" t="s">
        <v>43</v>
      </c>
      <c r="I10" s="12" t="s">
        <v>56</v>
      </c>
      <c r="J10" s="12" t="s">
        <v>116</v>
      </c>
      <c r="K10" s="25">
        <v>43983</v>
      </c>
      <c r="L10" s="25">
        <v>44069</v>
      </c>
      <c r="M10" s="13">
        <v>44249</v>
      </c>
      <c r="N10" s="26" t="s">
        <v>143</v>
      </c>
      <c r="O10" s="16" t="s">
        <v>57</v>
      </c>
      <c r="P10" s="18" t="s">
        <v>58</v>
      </c>
      <c r="Q10" s="18">
        <v>44386</v>
      </c>
      <c r="R10" s="18">
        <v>44386</v>
      </c>
      <c r="S10" s="15">
        <v>1</v>
      </c>
      <c r="T10" s="18">
        <v>44484</v>
      </c>
      <c r="U10" s="18">
        <v>44494</v>
      </c>
      <c r="V10" s="18">
        <v>44823</v>
      </c>
      <c r="W10" s="50" t="s">
        <v>325</v>
      </c>
      <c r="X10" s="16" t="s">
        <v>58</v>
      </c>
    </row>
    <row r="11" spans="1:24" x14ac:dyDescent="0.25">
      <c r="A11" s="21" t="s">
        <v>2</v>
      </c>
      <c r="B11" s="21" t="s">
        <v>10</v>
      </c>
      <c r="C11" s="21" t="s">
        <v>40</v>
      </c>
      <c r="D11" s="21" t="s">
        <v>193</v>
      </c>
      <c r="E11" s="49" t="s">
        <v>193</v>
      </c>
      <c r="F11" s="11" t="s">
        <v>70</v>
      </c>
      <c r="G11" s="11" t="s">
        <v>164</v>
      </c>
      <c r="H11" s="11" t="s">
        <v>43</v>
      </c>
      <c r="I11" s="12" t="s">
        <v>56</v>
      </c>
      <c r="J11" s="12" t="s">
        <v>116</v>
      </c>
      <c r="K11" s="25">
        <v>43983</v>
      </c>
      <c r="L11" s="25">
        <v>44043</v>
      </c>
      <c r="M11" s="13">
        <v>44127</v>
      </c>
      <c r="N11" s="26">
        <v>44531</v>
      </c>
      <c r="O11" s="16" t="s">
        <v>57</v>
      </c>
      <c r="P11" s="18" t="s">
        <v>46</v>
      </c>
      <c r="Q11" s="18" t="s">
        <v>58</v>
      </c>
      <c r="R11" s="18">
        <v>44817</v>
      </c>
      <c r="S11" s="52">
        <v>0.1</v>
      </c>
      <c r="T11" s="53">
        <v>44895</v>
      </c>
      <c r="U11" s="53">
        <v>44918</v>
      </c>
      <c r="V11" s="53">
        <v>44918</v>
      </c>
      <c r="W11" s="50" t="s">
        <v>46</v>
      </c>
      <c r="X11" s="16" t="s">
        <v>58</v>
      </c>
    </row>
    <row r="12" spans="1:24" x14ac:dyDescent="0.25">
      <c r="A12" s="21" t="s">
        <v>2</v>
      </c>
      <c r="B12" s="21" t="s">
        <v>10</v>
      </c>
      <c r="C12" s="21" t="s">
        <v>40</v>
      </c>
      <c r="D12" s="21" t="s">
        <v>195</v>
      </c>
      <c r="E12" s="21" t="s">
        <v>195</v>
      </c>
      <c r="F12" s="11" t="s">
        <v>77</v>
      </c>
      <c r="G12" s="11" t="s">
        <v>196</v>
      </c>
      <c r="H12" s="11" t="s">
        <v>43</v>
      </c>
      <c r="I12" s="12" t="s">
        <v>72</v>
      </c>
      <c r="J12" s="12" t="s">
        <v>197</v>
      </c>
      <c r="K12" s="25"/>
      <c r="L12" s="25">
        <v>44579</v>
      </c>
      <c r="M12" s="13"/>
      <c r="N12" s="26"/>
      <c r="O12" s="16" t="e">
        <v>#N/A</v>
      </c>
      <c r="P12" s="18" t="s">
        <v>58</v>
      </c>
      <c r="Q12" s="18">
        <v>44631</v>
      </c>
      <c r="R12" s="18">
        <v>44631</v>
      </c>
      <c r="S12" s="52">
        <v>0.95</v>
      </c>
      <c r="T12" s="53">
        <v>44866</v>
      </c>
      <c r="U12" s="53">
        <v>44896</v>
      </c>
      <c r="V12" s="53">
        <v>44896</v>
      </c>
      <c r="W12" s="50" t="s">
        <v>46</v>
      </c>
      <c r="X12" s="16" t="s">
        <v>58</v>
      </c>
    </row>
    <row r="13" spans="1:24" x14ac:dyDescent="0.25">
      <c r="A13" s="21" t="s">
        <v>2</v>
      </c>
      <c r="B13" s="21" t="s">
        <v>10</v>
      </c>
      <c r="C13" s="21" t="s">
        <v>40</v>
      </c>
      <c r="D13" s="21" t="s">
        <v>203</v>
      </c>
      <c r="E13" s="49" t="s">
        <v>203</v>
      </c>
      <c r="F13" s="11" t="s">
        <v>70</v>
      </c>
      <c r="G13" s="11" t="s">
        <v>164</v>
      </c>
      <c r="H13" s="11" t="s">
        <v>43</v>
      </c>
      <c r="I13" s="12" t="s">
        <v>72</v>
      </c>
      <c r="J13" s="12" t="s">
        <v>116</v>
      </c>
      <c r="K13" s="25"/>
      <c r="L13" s="25" t="s">
        <v>46</v>
      </c>
      <c r="M13" s="13"/>
      <c r="N13" s="26">
        <v>44531</v>
      </c>
      <c r="O13" s="16" t="s">
        <v>57</v>
      </c>
      <c r="P13" s="18" t="s">
        <v>46</v>
      </c>
      <c r="Q13" s="18" t="s">
        <v>58</v>
      </c>
      <c r="R13" s="18">
        <v>44818</v>
      </c>
      <c r="S13" s="52">
        <v>0.1</v>
      </c>
      <c r="T13" s="53">
        <v>44895</v>
      </c>
      <c r="U13" s="53">
        <v>44918</v>
      </c>
      <c r="V13" s="53">
        <v>44918</v>
      </c>
      <c r="W13" s="50" t="s">
        <v>46</v>
      </c>
      <c r="X13" s="24"/>
    </row>
    <row r="14" spans="1:24" hidden="1" x14ac:dyDescent="0.25">
      <c r="A14" s="22" t="s">
        <v>2</v>
      </c>
      <c r="B14" s="22" t="s">
        <v>11</v>
      </c>
      <c r="C14" s="22" t="s">
        <v>73</v>
      </c>
      <c r="D14" s="23" t="s">
        <v>311</v>
      </c>
      <c r="E14" s="22" t="s">
        <v>311</v>
      </c>
      <c r="F14" s="11" t="s">
        <v>42</v>
      </c>
      <c r="G14" s="11" t="s">
        <v>96</v>
      </c>
      <c r="H14" s="11" t="s">
        <v>43</v>
      </c>
      <c r="I14" s="12" t="s">
        <v>56</v>
      </c>
      <c r="J14" s="12" t="s">
        <v>116</v>
      </c>
      <c r="K14" s="25">
        <v>43617</v>
      </c>
      <c r="L14" s="25">
        <v>43586</v>
      </c>
      <c r="M14" s="13" t="s">
        <v>98</v>
      </c>
      <c r="N14" s="26"/>
      <c r="O14" s="16" t="s">
        <v>57</v>
      </c>
      <c r="P14" s="18" t="s">
        <v>58</v>
      </c>
      <c r="Q14" s="18" t="s">
        <v>58</v>
      </c>
      <c r="R14" s="18" t="s">
        <v>58</v>
      </c>
      <c r="S14" s="15">
        <v>1</v>
      </c>
      <c r="T14" s="18">
        <v>43893</v>
      </c>
      <c r="U14" s="18">
        <v>43924</v>
      </c>
      <c r="V14" s="18">
        <v>44362</v>
      </c>
      <c r="W14" s="50" t="s">
        <v>325</v>
      </c>
      <c r="X14" s="16" t="s">
        <v>58</v>
      </c>
    </row>
    <row r="15" spans="1:24" hidden="1" x14ac:dyDescent="0.25">
      <c r="A15" s="22" t="s">
        <v>2</v>
      </c>
      <c r="B15" s="22" t="s">
        <v>11</v>
      </c>
      <c r="C15" s="22" t="s">
        <v>73</v>
      </c>
      <c r="D15" s="23" t="s">
        <v>114</v>
      </c>
      <c r="E15" s="22" t="s">
        <v>115</v>
      </c>
      <c r="F15" s="11" t="s">
        <v>42</v>
      </c>
      <c r="G15" s="11" t="s">
        <v>96</v>
      </c>
      <c r="H15" s="11" t="s">
        <v>43</v>
      </c>
      <c r="I15" s="12" t="s">
        <v>56</v>
      </c>
      <c r="J15" s="12" t="s">
        <v>116</v>
      </c>
      <c r="K15" s="25">
        <v>43160</v>
      </c>
      <c r="L15" s="25">
        <v>43221</v>
      </c>
      <c r="M15" s="13" t="s">
        <v>98</v>
      </c>
      <c r="N15" s="26"/>
      <c r="O15" s="16" t="s">
        <v>57</v>
      </c>
      <c r="P15" s="18" t="s">
        <v>58</v>
      </c>
      <c r="Q15" s="18" t="s">
        <v>58</v>
      </c>
      <c r="R15" s="18" t="s">
        <v>58</v>
      </c>
      <c r="S15" s="15">
        <v>1</v>
      </c>
      <c r="T15" s="18">
        <v>43571</v>
      </c>
      <c r="U15" s="18">
        <v>43731</v>
      </c>
      <c r="V15" s="18">
        <v>44102</v>
      </c>
      <c r="W15" s="50" t="s">
        <v>325</v>
      </c>
      <c r="X15" s="16" t="s">
        <v>58</v>
      </c>
    </row>
    <row r="16" spans="1:24" hidden="1" x14ac:dyDescent="0.25">
      <c r="A16" s="22" t="s">
        <v>2</v>
      </c>
      <c r="B16" s="22" t="s">
        <v>11</v>
      </c>
      <c r="C16" s="22" t="s">
        <v>53</v>
      </c>
      <c r="D16" s="22" t="s">
        <v>117</v>
      </c>
      <c r="E16" s="22" t="s">
        <v>118</v>
      </c>
      <c r="F16" s="11" t="s">
        <v>42</v>
      </c>
      <c r="G16" s="11" t="s">
        <v>96</v>
      </c>
      <c r="H16" s="11" t="s">
        <v>43</v>
      </c>
      <c r="I16" s="12" t="s">
        <v>44</v>
      </c>
      <c r="J16" s="12" t="s">
        <v>116</v>
      </c>
      <c r="K16" s="25">
        <v>43405</v>
      </c>
      <c r="L16" s="25">
        <v>43282</v>
      </c>
      <c r="M16" s="13" t="s">
        <v>98</v>
      </c>
      <c r="N16" s="26"/>
      <c r="O16" s="16" t="s">
        <v>57</v>
      </c>
      <c r="P16" s="18" t="s">
        <v>58</v>
      </c>
      <c r="Q16" s="18" t="s">
        <v>58</v>
      </c>
      <c r="R16" s="18" t="s">
        <v>58</v>
      </c>
      <c r="S16" s="15">
        <v>1</v>
      </c>
      <c r="T16" s="18">
        <v>43650</v>
      </c>
      <c r="U16" s="18">
        <v>43733</v>
      </c>
      <c r="V16" s="18">
        <v>44103</v>
      </c>
      <c r="W16" s="50" t="s">
        <v>325</v>
      </c>
      <c r="X16" s="16" t="s">
        <v>58</v>
      </c>
    </row>
    <row r="17" spans="1:24" hidden="1" x14ac:dyDescent="0.25">
      <c r="A17" s="22" t="s">
        <v>2</v>
      </c>
      <c r="B17" s="22" t="s">
        <v>11</v>
      </c>
      <c r="C17" s="22" t="s">
        <v>53</v>
      </c>
      <c r="D17" s="23" t="s">
        <v>117</v>
      </c>
      <c r="E17" s="22" t="s">
        <v>117</v>
      </c>
      <c r="F17" s="11" t="s">
        <v>42</v>
      </c>
      <c r="G17" s="11" t="s">
        <v>96</v>
      </c>
      <c r="H17" s="11" t="s">
        <v>43</v>
      </c>
      <c r="I17" s="12" t="s">
        <v>44</v>
      </c>
      <c r="J17" s="12" t="s">
        <v>116</v>
      </c>
      <c r="K17" s="25">
        <v>43405</v>
      </c>
      <c r="L17" s="25">
        <v>43282</v>
      </c>
      <c r="M17" s="13" t="s">
        <v>98</v>
      </c>
      <c r="N17" s="26"/>
      <c r="O17" s="16" t="s">
        <v>57</v>
      </c>
      <c r="P17" s="18" t="s">
        <v>58</v>
      </c>
      <c r="Q17" s="18" t="s">
        <v>58</v>
      </c>
      <c r="R17" s="18" t="s">
        <v>58</v>
      </c>
      <c r="S17" s="15">
        <v>1</v>
      </c>
      <c r="T17" s="18">
        <v>43650</v>
      </c>
      <c r="U17" s="18">
        <v>43733</v>
      </c>
      <c r="V17" s="18">
        <v>44103</v>
      </c>
      <c r="W17" s="50" t="s">
        <v>325</v>
      </c>
      <c r="X17" s="16" t="s">
        <v>58</v>
      </c>
    </row>
    <row r="18" spans="1:24" hidden="1" x14ac:dyDescent="0.25">
      <c r="A18" s="22" t="s">
        <v>2</v>
      </c>
      <c r="B18" s="22" t="s">
        <v>11</v>
      </c>
      <c r="C18" s="22" t="s">
        <v>53</v>
      </c>
      <c r="D18" s="22" t="s">
        <v>117</v>
      </c>
      <c r="E18" s="22" t="s">
        <v>119</v>
      </c>
      <c r="F18" s="11" t="s">
        <v>42</v>
      </c>
      <c r="G18" s="11" t="s">
        <v>96</v>
      </c>
      <c r="H18" s="11" t="s">
        <v>43</v>
      </c>
      <c r="I18" s="12" t="s">
        <v>56</v>
      </c>
      <c r="J18" s="12" t="s">
        <v>116</v>
      </c>
      <c r="K18" s="25">
        <v>43282</v>
      </c>
      <c r="L18" s="25">
        <v>43282</v>
      </c>
      <c r="M18" s="13" t="s">
        <v>98</v>
      </c>
      <c r="N18" s="26"/>
      <c r="O18" s="16" t="s">
        <v>57</v>
      </c>
      <c r="P18" s="18" t="s">
        <v>58</v>
      </c>
      <c r="Q18" s="18" t="s">
        <v>58</v>
      </c>
      <c r="R18" s="18" t="s">
        <v>58</v>
      </c>
      <c r="S18" s="15">
        <v>1</v>
      </c>
      <c r="T18" s="18">
        <v>43650</v>
      </c>
      <c r="U18" s="18">
        <v>43733</v>
      </c>
      <c r="V18" s="18">
        <v>44103</v>
      </c>
      <c r="W18" s="50" t="s">
        <v>325</v>
      </c>
      <c r="X18" s="16" t="s">
        <v>58</v>
      </c>
    </row>
    <row r="19" spans="1:24" hidden="1" x14ac:dyDescent="0.25">
      <c r="A19" s="22" t="s">
        <v>2</v>
      </c>
      <c r="B19" s="22" t="s">
        <v>11</v>
      </c>
      <c r="C19" s="22" t="s">
        <v>53</v>
      </c>
      <c r="D19" s="23" t="s">
        <v>121</v>
      </c>
      <c r="E19" s="22" t="s">
        <v>121</v>
      </c>
      <c r="F19" s="11" t="s">
        <v>42</v>
      </c>
      <c r="G19" s="11" t="s">
        <v>96</v>
      </c>
      <c r="H19" s="11" t="s">
        <v>43</v>
      </c>
      <c r="I19" s="12" t="s">
        <v>44</v>
      </c>
      <c r="J19" s="12" t="s">
        <v>116</v>
      </c>
      <c r="K19" s="25">
        <v>43405</v>
      </c>
      <c r="L19" s="25">
        <v>43586</v>
      </c>
      <c r="M19" s="13" t="s">
        <v>98</v>
      </c>
      <c r="N19" s="26"/>
      <c r="O19" s="16" t="s">
        <v>57</v>
      </c>
      <c r="P19" s="18" t="s">
        <v>58</v>
      </c>
      <c r="Q19" s="18" t="s">
        <v>58</v>
      </c>
      <c r="R19" s="18" t="s">
        <v>58</v>
      </c>
      <c r="S19" s="15">
        <v>1</v>
      </c>
      <c r="T19" s="18">
        <v>43896</v>
      </c>
      <c r="U19" s="18">
        <v>43923</v>
      </c>
      <c r="V19" s="18">
        <v>44103</v>
      </c>
      <c r="W19" s="51" t="s">
        <v>325</v>
      </c>
      <c r="X19" s="16" t="s">
        <v>58</v>
      </c>
    </row>
    <row r="20" spans="1:24" x14ac:dyDescent="0.25">
      <c r="A20" s="22" t="s">
        <v>2</v>
      </c>
      <c r="B20" s="22" t="s">
        <v>11</v>
      </c>
      <c r="C20" s="22" t="s">
        <v>64</v>
      </c>
      <c r="D20" s="23" t="s">
        <v>217</v>
      </c>
      <c r="E20" s="22" t="s">
        <v>217</v>
      </c>
      <c r="F20" s="11" t="s">
        <v>42</v>
      </c>
      <c r="G20" s="11" t="s">
        <v>96</v>
      </c>
      <c r="H20" s="11" t="s">
        <v>55</v>
      </c>
      <c r="I20" s="12" t="s">
        <v>56</v>
      </c>
      <c r="J20" s="12" t="s">
        <v>129</v>
      </c>
      <c r="K20" s="25">
        <v>44075</v>
      </c>
      <c r="L20" s="25">
        <v>44317</v>
      </c>
      <c r="M20" s="13">
        <v>44678</v>
      </c>
      <c r="N20" s="26">
        <v>44396</v>
      </c>
      <c r="O20" s="16" t="s">
        <v>57</v>
      </c>
      <c r="P20" s="18" t="s">
        <v>58</v>
      </c>
      <c r="Q20" s="18" t="s">
        <v>58</v>
      </c>
      <c r="R20" s="18">
        <v>44804</v>
      </c>
      <c r="S20" s="52">
        <v>0.08</v>
      </c>
      <c r="T20" s="53">
        <v>44910</v>
      </c>
      <c r="U20" s="53">
        <v>44946</v>
      </c>
      <c r="V20" s="53">
        <v>44946</v>
      </c>
      <c r="W20" s="51" t="s">
        <v>46</v>
      </c>
      <c r="X20" s="16" t="s">
        <v>58</v>
      </c>
    </row>
    <row r="21" spans="1:24" hidden="1" x14ac:dyDescent="0.25">
      <c r="A21" s="22" t="s">
        <v>2</v>
      </c>
      <c r="B21" s="22" t="s">
        <v>11</v>
      </c>
      <c r="C21" s="22" t="s">
        <v>64</v>
      </c>
      <c r="D21" s="23" t="s">
        <v>139</v>
      </c>
      <c r="E21" s="22" t="s">
        <v>139</v>
      </c>
      <c r="F21" s="11" t="s">
        <v>42</v>
      </c>
      <c r="G21" s="11" t="s">
        <v>140</v>
      </c>
      <c r="H21" s="11" t="s">
        <v>43</v>
      </c>
      <c r="I21" s="12" t="s">
        <v>56</v>
      </c>
      <c r="J21" s="12" t="s">
        <v>141</v>
      </c>
      <c r="K21" s="25">
        <v>44075</v>
      </c>
      <c r="L21" s="25">
        <v>44166</v>
      </c>
      <c r="M21" s="13" t="e">
        <v>#N/A</v>
      </c>
      <c r="N21" s="26">
        <v>44259</v>
      </c>
      <c r="O21" s="16" t="s">
        <v>57</v>
      </c>
      <c r="P21" s="18">
        <v>44362</v>
      </c>
      <c r="Q21" s="18">
        <v>44362</v>
      </c>
      <c r="R21" s="18">
        <v>44368</v>
      </c>
      <c r="S21" s="32">
        <v>1</v>
      </c>
      <c r="T21" s="18">
        <v>44460</v>
      </c>
      <c r="U21" s="18">
        <v>44466</v>
      </c>
      <c r="V21" s="53">
        <v>44917.5</v>
      </c>
      <c r="W21" s="50" t="s">
        <v>322</v>
      </c>
      <c r="X21" s="16" t="s">
        <v>58</v>
      </c>
    </row>
    <row r="22" spans="1:24" x14ac:dyDescent="0.25">
      <c r="A22" s="22" t="s">
        <v>2</v>
      </c>
      <c r="B22" s="22" t="s">
        <v>11</v>
      </c>
      <c r="C22" s="22" t="s">
        <v>64</v>
      </c>
      <c r="D22" s="23" t="s">
        <v>220</v>
      </c>
      <c r="E22" s="22" t="s">
        <v>220</v>
      </c>
      <c r="F22" s="11" t="s">
        <v>42</v>
      </c>
      <c r="G22" s="11" t="s">
        <v>96</v>
      </c>
      <c r="H22" s="11" t="s">
        <v>55</v>
      </c>
      <c r="I22" s="12" t="s">
        <v>56</v>
      </c>
      <c r="J22" s="12" t="s">
        <v>141</v>
      </c>
      <c r="K22" s="25"/>
      <c r="L22" s="25">
        <v>44348</v>
      </c>
      <c r="M22" s="13" t="s">
        <v>98</v>
      </c>
      <c r="N22" s="26">
        <v>44403</v>
      </c>
      <c r="O22" s="16" t="s">
        <v>57</v>
      </c>
      <c r="P22" s="18" t="s">
        <v>58</v>
      </c>
      <c r="Q22" s="18" t="s">
        <v>58</v>
      </c>
      <c r="R22" s="18">
        <v>44820</v>
      </c>
      <c r="S22" s="52">
        <v>0.05</v>
      </c>
      <c r="T22" s="53">
        <v>44910</v>
      </c>
      <c r="U22" s="53">
        <v>44946</v>
      </c>
      <c r="V22" s="53">
        <v>44946</v>
      </c>
      <c r="W22" s="51" t="s">
        <v>46</v>
      </c>
      <c r="X22" s="16" t="s">
        <v>58</v>
      </c>
    </row>
    <row r="23" spans="1:24" hidden="1" x14ac:dyDescent="0.25">
      <c r="A23" s="22" t="s">
        <v>2</v>
      </c>
      <c r="B23" s="22" t="s">
        <v>11</v>
      </c>
      <c r="C23" s="22" t="s">
        <v>69</v>
      </c>
      <c r="D23" s="23" t="s">
        <v>152</v>
      </c>
      <c r="E23" s="22" t="s">
        <v>152</v>
      </c>
      <c r="F23" s="11" t="s">
        <v>42</v>
      </c>
      <c r="G23" s="11" t="s">
        <v>140</v>
      </c>
      <c r="H23" s="11" t="s">
        <v>43</v>
      </c>
      <c r="I23" s="12" t="s">
        <v>44</v>
      </c>
      <c r="J23" s="12" t="s">
        <v>153</v>
      </c>
      <c r="K23" s="25">
        <v>44105</v>
      </c>
      <c r="L23" s="25">
        <v>44228</v>
      </c>
      <c r="M23" s="13" t="e">
        <v>#N/A</v>
      </c>
      <c r="N23" s="26">
        <v>44279</v>
      </c>
      <c r="O23" s="16" t="s">
        <v>57</v>
      </c>
      <c r="P23" s="18">
        <v>44425</v>
      </c>
      <c r="Q23" s="18">
        <v>44452</v>
      </c>
      <c r="R23" s="18">
        <v>44452</v>
      </c>
      <c r="S23" s="15">
        <v>1</v>
      </c>
      <c r="T23" s="18">
        <v>44685</v>
      </c>
      <c r="U23" s="18">
        <v>44735</v>
      </c>
      <c r="V23" s="53">
        <v>44917.5</v>
      </c>
      <c r="W23" s="51" t="s">
        <v>322</v>
      </c>
      <c r="X23" s="16" t="s">
        <v>58</v>
      </c>
    </row>
    <row r="24" spans="1:24" x14ac:dyDescent="0.25">
      <c r="A24" s="22" t="s">
        <v>2</v>
      </c>
      <c r="B24" s="22" t="s">
        <v>11</v>
      </c>
      <c r="C24" s="22" t="s">
        <v>69</v>
      </c>
      <c r="D24" s="23" t="s">
        <v>221</v>
      </c>
      <c r="E24" s="22" t="s">
        <v>221</v>
      </c>
      <c r="F24" s="11" t="s">
        <v>42</v>
      </c>
      <c r="G24" s="11" t="s">
        <v>164</v>
      </c>
      <c r="H24" s="11" t="s">
        <v>55</v>
      </c>
      <c r="I24" s="12" t="s">
        <v>56</v>
      </c>
      <c r="J24" s="12" t="s">
        <v>141</v>
      </c>
      <c r="K24" s="25">
        <v>44075</v>
      </c>
      <c r="L24" s="25">
        <v>44214</v>
      </c>
      <c r="M24" s="13" t="e">
        <v>#N/A</v>
      </c>
      <c r="N24" s="26">
        <v>44424</v>
      </c>
      <c r="O24" s="16" t="s">
        <v>57</v>
      </c>
      <c r="P24" s="18">
        <v>44638</v>
      </c>
      <c r="Q24" s="18">
        <v>44648</v>
      </c>
      <c r="R24" s="18">
        <v>44645</v>
      </c>
      <c r="S24" s="32">
        <v>0.73</v>
      </c>
      <c r="T24" s="53">
        <v>44895</v>
      </c>
      <c r="U24" s="53">
        <v>44918</v>
      </c>
      <c r="V24" s="53">
        <v>44918</v>
      </c>
      <c r="W24" s="50" t="s">
        <v>46</v>
      </c>
      <c r="X24" s="16" t="s">
        <v>58</v>
      </c>
    </row>
    <row r="25" spans="1:24" hidden="1" x14ac:dyDescent="0.25">
      <c r="A25" s="22" t="s">
        <v>2</v>
      </c>
      <c r="B25" s="22" t="s">
        <v>11</v>
      </c>
      <c r="C25" s="22" t="s">
        <v>41</v>
      </c>
      <c r="D25" s="23" t="s">
        <v>138</v>
      </c>
      <c r="E25" s="22" t="s">
        <v>138</v>
      </c>
      <c r="F25" s="11" t="s">
        <v>54</v>
      </c>
      <c r="G25" s="11" t="s">
        <v>164</v>
      </c>
      <c r="H25" s="11" t="s">
        <v>55</v>
      </c>
      <c r="I25" s="12" t="s">
        <v>72</v>
      </c>
      <c r="J25" s="12" t="s">
        <v>116</v>
      </c>
      <c r="K25" s="25"/>
      <c r="L25" s="13" t="e">
        <v>#N/A</v>
      </c>
      <c r="M25" s="13" t="e">
        <v>#N/A</v>
      </c>
      <c r="N25" s="14" t="e">
        <v>#N/A</v>
      </c>
      <c r="O25" s="16" t="e">
        <v>#N/A</v>
      </c>
      <c r="P25" s="18" t="s">
        <v>58</v>
      </c>
      <c r="Q25" s="18">
        <v>44061</v>
      </c>
      <c r="R25" s="18" t="s">
        <v>58</v>
      </c>
      <c r="S25" s="32">
        <v>1</v>
      </c>
      <c r="T25" s="18">
        <v>44363</v>
      </c>
      <c r="U25" s="18">
        <v>44384</v>
      </c>
      <c r="V25" s="18">
        <v>44806</v>
      </c>
      <c r="W25" s="50" t="s">
        <v>325</v>
      </c>
      <c r="X25" s="16" t="s">
        <v>58</v>
      </c>
    </row>
    <row r="26" spans="1:24" hidden="1" x14ac:dyDescent="0.25">
      <c r="A26" s="22" t="s">
        <v>2</v>
      </c>
      <c r="B26" s="22" t="s">
        <v>11</v>
      </c>
      <c r="C26" s="22" t="s">
        <v>41</v>
      </c>
      <c r="D26" s="23" t="s">
        <v>120</v>
      </c>
      <c r="E26" s="22" t="s">
        <v>120</v>
      </c>
      <c r="F26" s="11" t="s">
        <v>42</v>
      </c>
      <c r="G26" s="11" t="s">
        <v>96</v>
      </c>
      <c r="H26" s="11" t="s">
        <v>55</v>
      </c>
      <c r="I26" s="12" t="s">
        <v>72</v>
      </c>
      <c r="J26" s="12" t="s">
        <v>56</v>
      </c>
      <c r="K26" s="25">
        <v>43160</v>
      </c>
      <c r="L26" s="25">
        <v>43191</v>
      </c>
      <c r="M26" s="13" t="s">
        <v>98</v>
      </c>
      <c r="N26" s="26"/>
      <c r="O26" s="16" t="s">
        <v>57</v>
      </c>
      <c r="P26" s="18" t="s">
        <v>58</v>
      </c>
      <c r="Q26" s="18" t="s">
        <v>58</v>
      </c>
      <c r="R26" s="18" t="s">
        <v>58</v>
      </c>
      <c r="S26" s="15">
        <v>1</v>
      </c>
      <c r="T26" s="18">
        <v>43573</v>
      </c>
      <c r="U26" s="18">
        <v>43735</v>
      </c>
      <c r="V26" s="18">
        <v>44103</v>
      </c>
      <c r="W26" s="50" t="s">
        <v>325</v>
      </c>
      <c r="X26" s="16" t="s">
        <v>58</v>
      </c>
    </row>
    <row r="27" spans="1:24" hidden="1" x14ac:dyDescent="0.25">
      <c r="A27" s="22" t="s">
        <v>2</v>
      </c>
      <c r="B27" s="22" t="s">
        <v>11</v>
      </c>
      <c r="C27" s="22" t="s">
        <v>41</v>
      </c>
      <c r="D27" s="23" t="s">
        <v>122</v>
      </c>
      <c r="E27" s="22" t="s">
        <v>122</v>
      </c>
      <c r="F27" s="11" t="s">
        <v>42</v>
      </c>
      <c r="G27" s="11" t="s">
        <v>96</v>
      </c>
      <c r="H27" s="11" t="s">
        <v>55</v>
      </c>
      <c r="I27" s="12" t="s">
        <v>56</v>
      </c>
      <c r="J27" s="12" t="s">
        <v>116</v>
      </c>
      <c r="K27" s="25"/>
      <c r="L27" s="25">
        <v>43800</v>
      </c>
      <c r="M27" s="13" t="s">
        <v>98</v>
      </c>
      <c r="N27" s="36"/>
      <c r="O27" s="16" t="s">
        <v>57</v>
      </c>
      <c r="P27" s="18" t="s">
        <v>58</v>
      </c>
      <c r="Q27" s="18">
        <v>44061</v>
      </c>
      <c r="R27" s="18" t="s">
        <v>58</v>
      </c>
      <c r="S27" s="15">
        <v>1</v>
      </c>
      <c r="T27" s="18">
        <v>44097</v>
      </c>
      <c r="U27" s="18">
        <v>44102</v>
      </c>
      <c r="V27" s="18">
        <v>44806</v>
      </c>
      <c r="W27" s="50" t="s">
        <v>325</v>
      </c>
      <c r="X27" s="16" t="s">
        <v>58</v>
      </c>
    </row>
    <row r="28" spans="1:24" x14ac:dyDescent="0.25">
      <c r="A28" s="22" t="s">
        <v>2</v>
      </c>
      <c r="B28" s="22" t="s">
        <v>11</v>
      </c>
      <c r="C28" s="22" t="s">
        <v>41</v>
      </c>
      <c r="D28" s="23" t="s">
        <v>228</v>
      </c>
      <c r="E28" s="22" t="s">
        <v>228</v>
      </c>
      <c r="F28" s="11" t="s">
        <v>42</v>
      </c>
      <c r="G28" s="11" t="s">
        <v>96</v>
      </c>
      <c r="H28" s="11" t="s">
        <v>43</v>
      </c>
      <c r="I28" s="12" t="s">
        <v>44</v>
      </c>
      <c r="J28" s="12" t="s">
        <v>116</v>
      </c>
      <c r="K28" s="25">
        <v>44105</v>
      </c>
      <c r="L28" s="25">
        <v>44228</v>
      </c>
      <c r="M28" s="13">
        <v>44516</v>
      </c>
      <c r="N28" s="26">
        <v>44389</v>
      </c>
      <c r="O28" s="16" t="s">
        <v>57</v>
      </c>
      <c r="P28" s="18" t="s">
        <v>58</v>
      </c>
      <c r="Q28" s="18" t="s">
        <v>58</v>
      </c>
      <c r="R28" s="18">
        <v>44672</v>
      </c>
      <c r="S28" s="15">
        <v>0.68310000000000004</v>
      </c>
      <c r="T28" s="53">
        <v>44865</v>
      </c>
      <c r="U28" s="53">
        <v>44880</v>
      </c>
      <c r="V28" s="53">
        <f>U28+(390/2)</f>
        <v>45075</v>
      </c>
      <c r="W28" s="51" t="s">
        <v>46</v>
      </c>
      <c r="X28" s="16" t="s">
        <v>58</v>
      </c>
    </row>
    <row r="29" spans="1:24" hidden="1" x14ac:dyDescent="0.25">
      <c r="A29" s="22" t="s">
        <v>2</v>
      </c>
      <c r="B29" s="22" t="s">
        <v>11</v>
      </c>
      <c r="C29" s="22" t="s">
        <v>41</v>
      </c>
      <c r="D29" s="23" t="s">
        <v>161</v>
      </c>
      <c r="E29" s="22" t="s">
        <v>161</v>
      </c>
      <c r="F29" s="11" t="s">
        <v>42</v>
      </c>
      <c r="G29" s="11" t="s">
        <v>96</v>
      </c>
      <c r="H29" s="11" t="s">
        <v>55</v>
      </c>
      <c r="I29" s="12" t="s">
        <v>56</v>
      </c>
      <c r="J29" s="12" t="s">
        <v>129</v>
      </c>
      <c r="K29" s="25">
        <v>43160</v>
      </c>
      <c r="L29" s="25">
        <v>43770</v>
      </c>
      <c r="M29" s="13">
        <v>44341</v>
      </c>
      <c r="N29" s="26">
        <v>44172</v>
      </c>
      <c r="O29" s="16" t="s">
        <v>57</v>
      </c>
      <c r="P29" s="18">
        <v>44452</v>
      </c>
      <c r="Q29" s="18">
        <v>44461</v>
      </c>
      <c r="R29" s="18">
        <v>44459</v>
      </c>
      <c r="S29" s="15">
        <v>1</v>
      </c>
      <c r="T29" s="18">
        <v>44574</v>
      </c>
      <c r="U29" s="18">
        <v>44805</v>
      </c>
      <c r="V29" s="53">
        <f>U29+(390/2)</f>
        <v>45000</v>
      </c>
      <c r="W29" s="50" t="s">
        <v>322</v>
      </c>
      <c r="X29" s="16" t="s">
        <v>58</v>
      </c>
    </row>
    <row r="30" spans="1:24" hidden="1" x14ac:dyDescent="0.25">
      <c r="A30" s="9" t="s">
        <v>3</v>
      </c>
      <c r="B30" s="9" t="s">
        <v>6</v>
      </c>
      <c r="C30" s="9" t="s">
        <v>68</v>
      </c>
      <c r="D30" s="9" t="s">
        <v>233</v>
      </c>
      <c r="E30" s="10" t="s">
        <v>233</v>
      </c>
      <c r="F30" s="11" t="s">
        <v>70</v>
      </c>
      <c r="G30" s="11" t="s">
        <v>164</v>
      </c>
      <c r="H30" s="11" t="s">
        <v>43</v>
      </c>
      <c r="I30" s="12" t="s">
        <v>44</v>
      </c>
      <c r="J30" s="29" t="s">
        <v>329</v>
      </c>
      <c r="K30" s="25">
        <v>43739</v>
      </c>
      <c r="L30" s="25"/>
      <c r="M30" s="13"/>
      <c r="N30" s="26"/>
      <c r="O30" s="16" t="e">
        <v>#N/A</v>
      </c>
      <c r="P30" s="18" t="s">
        <v>46</v>
      </c>
      <c r="Q30" s="18" t="s">
        <v>58</v>
      </c>
      <c r="R30" s="18" t="s">
        <v>58</v>
      </c>
      <c r="S30" s="15" t="s">
        <v>58</v>
      </c>
      <c r="T30" s="53">
        <v>44910</v>
      </c>
      <c r="U30" s="53">
        <v>44946</v>
      </c>
      <c r="V30" s="53">
        <v>44946</v>
      </c>
      <c r="W30" s="50" t="s">
        <v>46</v>
      </c>
      <c r="X30" s="24" t="s">
        <v>330</v>
      </c>
    </row>
    <row r="31" spans="1:24" hidden="1" x14ac:dyDescent="0.25">
      <c r="A31" s="9" t="s">
        <v>3</v>
      </c>
      <c r="B31" s="9" t="s">
        <v>6</v>
      </c>
      <c r="C31" s="9" t="s">
        <v>68</v>
      </c>
      <c r="D31" s="9" t="s">
        <v>94</v>
      </c>
      <c r="E31" s="9" t="s">
        <v>95</v>
      </c>
      <c r="F31" s="11" t="s">
        <v>42</v>
      </c>
      <c r="G31" s="11" t="s">
        <v>96</v>
      </c>
      <c r="H31" s="11" t="s">
        <v>43</v>
      </c>
      <c r="I31" s="12" t="s">
        <v>44</v>
      </c>
      <c r="J31" s="29" t="s">
        <v>97</v>
      </c>
      <c r="K31" s="25"/>
      <c r="L31" s="25">
        <v>43313</v>
      </c>
      <c r="M31" s="13" t="s">
        <v>98</v>
      </c>
      <c r="N31" s="26"/>
      <c r="O31" s="16" t="s">
        <v>57</v>
      </c>
      <c r="P31" s="18" t="s">
        <v>58</v>
      </c>
      <c r="Q31" s="18" t="s">
        <v>58</v>
      </c>
      <c r="R31" s="18" t="s">
        <v>58</v>
      </c>
      <c r="S31" s="15">
        <v>1</v>
      </c>
      <c r="T31" s="18">
        <v>43509</v>
      </c>
      <c r="U31" s="18">
        <v>43565</v>
      </c>
      <c r="V31" s="18">
        <v>43687</v>
      </c>
      <c r="W31" s="50" t="s">
        <v>325</v>
      </c>
      <c r="X31" s="16" t="s">
        <v>58</v>
      </c>
    </row>
    <row r="32" spans="1:24" hidden="1" x14ac:dyDescent="0.25">
      <c r="A32" s="9" t="s">
        <v>3</v>
      </c>
      <c r="B32" s="9" t="s">
        <v>6</v>
      </c>
      <c r="C32" s="9" t="s">
        <v>68</v>
      </c>
      <c r="D32" s="9" t="s">
        <v>235</v>
      </c>
      <c r="E32" s="10" t="s">
        <v>235</v>
      </c>
      <c r="F32" s="11" t="s">
        <v>70</v>
      </c>
      <c r="G32" s="11" t="s">
        <v>164</v>
      </c>
      <c r="H32" s="11" t="s">
        <v>43</v>
      </c>
      <c r="I32" s="12" t="s">
        <v>72</v>
      </c>
      <c r="J32" s="29" t="s">
        <v>287</v>
      </c>
      <c r="K32" s="25"/>
      <c r="L32" s="25"/>
      <c r="M32" s="13"/>
      <c r="N32" s="26"/>
      <c r="O32" s="16" t="e">
        <v>#N/A</v>
      </c>
      <c r="P32" s="18" t="s">
        <v>328</v>
      </c>
      <c r="Q32" s="18" t="s">
        <v>58</v>
      </c>
      <c r="R32" s="18" t="s">
        <v>58</v>
      </c>
      <c r="S32" s="15">
        <v>0.7</v>
      </c>
      <c r="T32" s="53">
        <v>44895</v>
      </c>
      <c r="U32" s="53">
        <v>44918</v>
      </c>
      <c r="V32" s="53">
        <v>44918</v>
      </c>
      <c r="W32" s="50" t="s">
        <v>46</v>
      </c>
      <c r="X32" s="24" t="s">
        <v>331</v>
      </c>
    </row>
    <row r="33" spans="1:24" hidden="1" x14ac:dyDescent="0.25">
      <c r="A33" s="9" t="s">
        <v>3</v>
      </c>
      <c r="B33" s="9" t="s">
        <v>6</v>
      </c>
      <c r="C33" s="9" t="s">
        <v>68</v>
      </c>
      <c r="D33" s="9" t="s">
        <v>125</v>
      </c>
      <c r="E33" s="9" t="s">
        <v>125</v>
      </c>
      <c r="F33" s="11" t="s">
        <v>42</v>
      </c>
      <c r="G33" s="11" t="s">
        <v>96</v>
      </c>
      <c r="H33" s="11" t="s">
        <v>55</v>
      </c>
      <c r="I33" s="12" t="s">
        <v>56</v>
      </c>
      <c r="J33" s="29" t="s">
        <v>124</v>
      </c>
      <c r="K33" s="25">
        <v>43586</v>
      </c>
      <c r="L33" s="25">
        <v>43617</v>
      </c>
      <c r="M33" s="13" t="s">
        <v>98</v>
      </c>
      <c r="N33" s="26"/>
      <c r="O33" s="16" t="s">
        <v>57</v>
      </c>
      <c r="P33" s="18" t="s">
        <v>58</v>
      </c>
      <c r="Q33" s="18" t="s">
        <v>58</v>
      </c>
      <c r="R33" s="18" t="s">
        <v>58</v>
      </c>
      <c r="S33" s="15">
        <v>1</v>
      </c>
      <c r="T33" s="18">
        <v>43960</v>
      </c>
      <c r="U33" s="18">
        <v>44068</v>
      </c>
      <c r="V33" s="18">
        <v>44421</v>
      </c>
      <c r="W33" s="50" t="s">
        <v>325</v>
      </c>
      <c r="X33" s="16" t="s">
        <v>58</v>
      </c>
    </row>
    <row r="34" spans="1:24" hidden="1" x14ac:dyDescent="0.25">
      <c r="A34" s="9" t="s">
        <v>3</v>
      </c>
      <c r="B34" s="9" t="s">
        <v>6</v>
      </c>
      <c r="C34" s="9" t="s">
        <v>68</v>
      </c>
      <c r="D34" s="9" t="s">
        <v>101</v>
      </c>
      <c r="E34" s="9" t="s">
        <v>101</v>
      </c>
      <c r="F34" s="11" t="s">
        <v>42</v>
      </c>
      <c r="G34" s="11" t="s">
        <v>96</v>
      </c>
      <c r="H34" s="11" t="s">
        <v>43</v>
      </c>
      <c r="I34" s="12" t="s">
        <v>44</v>
      </c>
      <c r="J34" s="29" t="s">
        <v>102</v>
      </c>
      <c r="K34" s="25">
        <v>43160</v>
      </c>
      <c r="L34" s="25">
        <v>43313</v>
      </c>
      <c r="M34" s="13" t="s">
        <v>98</v>
      </c>
      <c r="N34" s="26"/>
      <c r="O34" s="16" t="s">
        <v>57</v>
      </c>
      <c r="P34" s="18" t="s">
        <v>58</v>
      </c>
      <c r="Q34" s="18" t="s">
        <v>58</v>
      </c>
      <c r="R34" s="18" t="s">
        <v>58</v>
      </c>
      <c r="S34" s="15">
        <v>1</v>
      </c>
      <c r="T34" s="18">
        <v>43571</v>
      </c>
      <c r="U34" s="18">
        <v>43638</v>
      </c>
      <c r="V34" s="18">
        <v>44053</v>
      </c>
      <c r="W34" s="50" t="s">
        <v>325</v>
      </c>
      <c r="X34" s="16" t="s">
        <v>58</v>
      </c>
    </row>
    <row r="35" spans="1:24" hidden="1" x14ac:dyDescent="0.25">
      <c r="A35" s="9" t="s">
        <v>3</v>
      </c>
      <c r="B35" s="9" t="s">
        <v>6</v>
      </c>
      <c r="C35" s="9" t="s">
        <v>68</v>
      </c>
      <c r="D35" s="9" t="s">
        <v>240</v>
      </c>
      <c r="E35" s="10" t="s">
        <v>240</v>
      </c>
      <c r="F35" s="11" t="s">
        <v>70</v>
      </c>
      <c r="G35" s="11" t="s">
        <v>164</v>
      </c>
      <c r="H35" s="11" t="s">
        <v>43</v>
      </c>
      <c r="I35" s="12" t="s">
        <v>44</v>
      </c>
      <c r="J35" s="29" t="s">
        <v>102</v>
      </c>
      <c r="K35" s="25">
        <v>43739</v>
      </c>
      <c r="L35" s="25"/>
      <c r="M35" s="13"/>
      <c r="N35" s="26"/>
      <c r="O35" s="16" t="e">
        <v>#N/A</v>
      </c>
      <c r="P35" s="18" t="s">
        <v>46</v>
      </c>
      <c r="Q35" s="18" t="s">
        <v>58</v>
      </c>
      <c r="R35" s="18" t="s">
        <v>58</v>
      </c>
      <c r="S35" s="15" t="s">
        <v>58</v>
      </c>
      <c r="T35" s="53">
        <v>44910</v>
      </c>
      <c r="U35" s="53">
        <v>44946</v>
      </c>
      <c r="V35" s="53">
        <v>44946</v>
      </c>
      <c r="W35" s="50" t="s">
        <v>46</v>
      </c>
      <c r="X35" s="24" t="s">
        <v>331</v>
      </c>
    </row>
    <row r="36" spans="1:24" hidden="1" x14ac:dyDescent="0.25">
      <c r="A36" s="9" t="s">
        <v>3</v>
      </c>
      <c r="B36" s="9" t="s">
        <v>6</v>
      </c>
      <c r="C36" s="9" t="s">
        <v>36</v>
      </c>
      <c r="D36" s="9" t="s">
        <v>135</v>
      </c>
      <c r="E36" s="9" t="s">
        <v>135</v>
      </c>
      <c r="F36" s="11" t="s">
        <v>42</v>
      </c>
      <c r="G36" s="11" t="s">
        <v>132</v>
      </c>
      <c r="H36" s="11" t="s">
        <v>43</v>
      </c>
      <c r="I36" s="12" t="s">
        <v>67</v>
      </c>
      <c r="J36" s="12" t="s">
        <v>106</v>
      </c>
      <c r="K36" s="25">
        <v>43617</v>
      </c>
      <c r="L36" s="25">
        <v>43891</v>
      </c>
      <c r="M36" s="13" t="e">
        <v>#N/A</v>
      </c>
      <c r="N36" s="27"/>
      <c r="O36" s="16" t="s">
        <v>57</v>
      </c>
      <c r="P36" s="18">
        <v>44015</v>
      </c>
      <c r="Q36" s="18" t="s">
        <v>58</v>
      </c>
      <c r="R36" s="18">
        <v>44035</v>
      </c>
      <c r="S36" s="15">
        <v>1</v>
      </c>
      <c r="T36" s="18">
        <v>44144</v>
      </c>
      <c r="U36" s="18">
        <v>44174</v>
      </c>
      <c r="V36" s="18" t="s">
        <v>327</v>
      </c>
      <c r="W36" s="50" t="s">
        <v>325</v>
      </c>
      <c r="X36" s="16" t="s">
        <v>58</v>
      </c>
    </row>
    <row r="37" spans="1:24" hidden="1" x14ac:dyDescent="0.25">
      <c r="A37" s="9" t="s">
        <v>3</v>
      </c>
      <c r="B37" s="9" t="s">
        <v>6</v>
      </c>
      <c r="C37" s="9" t="s">
        <v>36</v>
      </c>
      <c r="D37" s="9" t="s">
        <v>135</v>
      </c>
      <c r="E37" s="9" t="s">
        <v>137</v>
      </c>
      <c r="F37" s="11" t="s">
        <v>42</v>
      </c>
      <c r="G37" s="11" t="s">
        <v>132</v>
      </c>
      <c r="H37" s="11" t="s">
        <v>43</v>
      </c>
      <c r="I37" s="12" t="s">
        <v>67</v>
      </c>
      <c r="J37" s="12" t="s">
        <v>106</v>
      </c>
      <c r="K37" s="25">
        <v>43617</v>
      </c>
      <c r="L37" s="25">
        <v>43891</v>
      </c>
      <c r="M37" s="13" t="e">
        <v>#N/A</v>
      </c>
      <c r="N37" s="27"/>
      <c r="O37" s="16" t="s">
        <v>57</v>
      </c>
      <c r="P37" s="18">
        <v>44015</v>
      </c>
      <c r="Q37" s="18" t="s">
        <v>58</v>
      </c>
      <c r="R37" s="18">
        <v>44035</v>
      </c>
      <c r="S37" s="15">
        <v>1</v>
      </c>
      <c r="T37" s="18">
        <v>44145</v>
      </c>
      <c r="U37" s="18">
        <v>44175</v>
      </c>
      <c r="V37" s="18" t="s">
        <v>327</v>
      </c>
      <c r="W37" s="50" t="s">
        <v>325</v>
      </c>
      <c r="X37" s="16" t="s">
        <v>58</v>
      </c>
    </row>
    <row r="38" spans="1:24" hidden="1" x14ac:dyDescent="0.25">
      <c r="A38" s="9" t="s">
        <v>3</v>
      </c>
      <c r="B38" s="9" t="s">
        <v>6</v>
      </c>
      <c r="C38" s="9" t="s">
        <v>36</v>
      </c>
      <c r="D38" s="9" t="s">
        <v>135</v>
      </c>
      <c r="E38" s="9" t="s">
        <v>136</v>
      </c>
      <c r="F38" s="11" t="s">
        <v>42</v>
      </c>
      <c r="G38" s="11" t="s">
        <v>132</v>
      </c>
      <c r="H38" s="11" t="s">
        <v>43</v>
      </c>
      <c r="I38" s="12" t="s">
        <v>67</v>
      </c>
      <c r="J38" s="12" t="s">
        <v>106</v>
      </c>
      <c r="K38" s="25">
        <v>43617</v>
      </c>
      <c r="L38" s="25">
        <v>43891</v>
      </c>
      <c r="M38" s="13" t="e">
        <v>#N/A</v>
      </c>
      <c r="N38" s="27"/>
      <c r="O38" s="16" t="s">
        <v>57</v>
      </c>
      <c r="P38" s="18">
        <v>44015</v>
      </c>
      <c r="Q38" s="18" t="s">
        <v>58</v>
      </c>
      <c r="R38" s="18">
        <v>44034</v>
      </c>
      <c r="S38" s="15">
        <v>1</v>
      </c>
      <c r="T38" s="18">
        <v>44145</v>
      </c>
      <c r="U38" s="18">
        <v>44174</v>
      </c>
      <c r="V38" s="18" t="s">
        <v>327</v>
      </c>
      <c r="W38" s="50" t="s">
        <v>325</v>
      </c>
      <c r="X38" s="16" t="s">
        <v>58</v>
      </c>
    </row>
    <row r="39" spans="1:24" hidden="1" x14ac:dyDescent="0.25">
      <c r="A39" s="9" t="s">
        <v>3</v>
      </c>
      <c r="B39" s="9" t="s">
        <v>6</v>
      </c>
      <c r="C39" s="9" t="s">
        <v>36</v>
      </c>
      <c r="D39" s="9" t="s">
        <v>131</v>
      </c>
      <c r="E39" s="9" t="s">
        <v>134</v>
      </c>
      <c r="F39" s="11" t="s">
        <v>42</v>
      </c>
      <c r="G39" s="11" t="s">
        <v>132</v>
      </c>
      <c r="H39" s="11" t="s">
        <v>55</v>
      </c>
      <c r="I39" s="12" t="s">
        <v>67</v>
      </c>
      <c r="J39" s="12" t="s">
        <v>133</v>
      </c>
      <c r="K39" s="25"/>
      <c r="L39" s="25">
        <v>43739</v>
      </c>
      <c r="M39" s="13" t="e">
        <v>#N/A</v>
      </c>
      <c r="N39" s="27"/>
      <c r="O39" s="16" t="s">
        <v>57</v>
      </c>
      <c r="P39" s="18">
        <v>43852</v>
      </c>
      <c r="Q39" s="18" t="s">
        <v>58</v>
      </c>
      <c r="R39" s="18">
        <v>43851</v>
      </c>
      <c r="S39" s="15">
        <v>1</v>
      </c>
      <c r="T39" s="18">
        <v>44086</v>
      </c>
      <c r="U39" s="18">
        <v>44090</v>
      </c>
      <c r="V39" s="18" t="s">
        <v>327</v>
      </c>
      <c r="W39" s="50" t="s">
        <v>325</v>
      </c>
      <c r="X39" s="16" t="s">
        <v>58</v>
      </c>
    </row>
    <row r="40" spans="1:24" hidden="1" x14ac:dyDescent="0.25">
      <c r="A40" s="9" t="s">
        <v>3</v>
      </c>
      <c r="B40" s="9" t="s">
        <v>6</v>
      </c>
      <c r="C40" s="9" t="s">
        <v>36</v>
      </c>
      <c r="D40" s="9" t="s">
        <v>131</v>
      </c>
      <c r="E40" s="9" t="s">
        <v>131</v>
      </c>
      <c r="F40" s="11" t="s">
        <v>42</v>
      </c>
      <c r="G40" s="11" t="s">
        <v>132</v>
      </c>
      <c r="H40" s="11" t="s">
        <v>55</v>
      </c>
      <c r="I40" s="12" t="s">
        <v>67</v>
      </c>
      <c r="J40" s="12" t="s">
        <v>133</v>
      </c>
      <c r="K40" s="25"/>
      <c r="L40" s="25">
        <v>43739</v>
      </c>
      <c r="M40" s="13" t="e">
        <v>#N/A</v>
      </c>
      <c r="N40" s="27"/>
      <c r="O40" s="16" t="s">
        <v>57</v>
      </c>
      <c r="P40" s="18">
        <v>43852</v>
      </c>
      <c r="Q40" s="18" t="s">
        <v>58</v>
      </c>
      <c r="R40" s="18">
        <v>43850</v>
      </c>
      <c r="S40" s="15">
        <v>1</v>
      </c>
      <c r="T40" s="18">
        <v>44085</v>
      </c>
      <c r="U40" s="18">
        <v>44089</v>
      </c>
      <c r="V40" s="18" t="s">
        <v>327</v>
      </c>
      <c r="W40" s="50" t="s">
        <v>325</v>
      </c>
      <c r="X40" s="16" t="s">
        <v>58</v>
      </c>
    </row>
    <row r="41" spans="1:24" hidden="1" x14ac:dyDescent="0.25">
      <c r="A41" s="9" t="s">
        <v>3</v>
      </c>
      <c r="B41" s="9" t="s">
        <v>6</v>
      </c>
      <c r="C41" s="9" t="s">
        <v>36</v>
      </c>
      <c r="D41" s="9" t="s">
        <v>131</v>
      </c>
      <c r="E41" s="9" t="s">
        <v>125</v>
      </c>
      <c r="F41" s="11" t="s">
        <v>42</v>
      </c>
      <c r="G41" s="11" t="s">
        <v>132</v>
      </c>
      <c r="H41" s="11" t="s">
        <v>55</v>
      </c>
      <c r="I41" s="12" t="s">
        <v>67</v>
      </c>
      <c r="J41" s="12" t="s">
        <v>133</v>
      </c>
      <c r="K41" s="25"/>
      <c r="L41" s="25">
        <v>43739</v>
      </c>
      <c r="M41" s="13" t="e">
        <v>#N/A</v>
      </c>
      <c r="N41" s="27"/>
      <c r="O41" s="16" t="s">
        <v>57</v>
      </c>
      <c r="P41" s="18">
        <v>43852</v>
      </c>
      <c r="Q41" s="18" t="s">
        <v>58</v>
      </c>
      <c r="R41" s="18">
        <v>43851</v>
      </c>
      <c r="S41" s="15">
        <v>1</v>
      </c>
      <c r="T41" s="18">
        <v>44084</v>
      </c>
      <c r="U41" s="18">
        <v>44090</v>
      </c>
      <c r="V41" s="18" t="s">
        <v>327</v>
      </c>
      <c r="W41" s="50" t="s">
        <v>325</v>
      </c>
      <c r="X41" s="16" t="s">
        <v>58</v>
      </c>
    </row>
    <row r="42" spans="1:24" hidden="1" x14ac:dyDescent="0.25">
      <c r="A42" s="9" t="s">
        <v>3</v>
      </c>
      <c r="B42" s="9" t="s">
        <v>6</v>
      </c>
      <c r="C42" s="9" t="s">
        <v>36</v>
      </c>
      <c r="D42" s="9" t="s">
        <v>123</v>
      </c>
      <c r="E42" s="9" t="s">
        <v>123</v>
      </c>
      <c r="F42" s="11" t="s">
        <v>42</v>
      </c>
      <c r="G42" s="11" t="s">
        <v>96</v>
      </c>
      <c r="H42" s="11" t="s">
        <v>55</v>
      </c>
      <c r="I42" s="12" t="s">
        <v>44</v>
      </c>
      <c r="J42" s="29" t="s">
        <v>124</v>
      </c>
      <c r="K42" s="25">
        <v>43617</v>
      </c>
      <c r="L42" s="25">
        <v>43617</v>
      </c>
      <c r="M42" s="13" t="s">
        <v>98</v>
      </c>
      <c r="N42" s="26"/>
      <c r="O42" s="16" t="s">
        <v>57</v>
      </c>
      <c r="P42" s="18" t="s">
        <v>58</v>
      </c>
      <c r="Q42" s="18" t="s">
        <v>58</v>
      </c>
      <c r="R42" s="18" t="s">
        <v>58</v>
      </c>
      <c r="S42" s="15">
        <v>1</v>
      </c>
      <c r="T42" s="18">
        <v>44065</v>
      </c>
      <c r="U42" s="18">
        <v>44067</v>
      </c>
      <c r="V42" s="18">
        <v>44421</v>
      </c>
      <c r="W42" s="50" t="s">
        <v>325</v>
      </c>
      <c r="X42" s="16" t="s">
        <v>58</v>
      </c>
    </row>
    <row r="43" spans="1:24" hidden="1" x14ac:dyDescent="0.25">
      <c r="A43" s="9" t="s">
        <v>3</v>
      </c>
      <c r="B43" s="9" t="s">
        <v>6</v>
      </c>
      <c r="C43" s="9" t="s">
        <v>36</v>
      </c>
      <c r="D43" s="9" t="s">
        <v>105</v>
      </c>
      <c r="E43" s="9" t="s">
        <v>105</v>
      </c>
      <c r="F43" s="11" t="s">
        <v>42</v>
      </c>
      <c r="G43" s="11" t="s">
        <v>96</v>
      </c>
      <c r="H43" s="11" t="s">
        <v>43</v>
      </c>
      <c r="I43" s="12" t="s">
        <v>56</v>
      </c>
      <c r="J43" s="29" t="s">
        <v>106</v>
      </c>
      <c r="K43" s="25">
        <v>43160</v>
      </c>
      <c r="L43" s="25">
        <v>43191</v>
      </c>
      <c r="M43" s="13" t="s">
        <v>98</v>
      </c>
      <c r="N43" s="44"/>
      <c r="O43" s="16" t="s">
        <v>57</v>
      </c>
      <c r="P43" s="18" t="s">
        <v>58</v>
      </c>
      <c r="Q43" s="18" t="s">
        <v>58</v>
      </c>
      <c r="R43" s="18" t="s">
        <v>58</v>
      </c>
      <c r="S43" s="15">
        <v>1</v>
      </c>
      <c r="T43" s="18">
        <v>43585</v>
      </c>
      <c r="U43" s="18">
        <v>43637</v>
      </c>
      <c r="V43" s="18">
        <v>44072</v>
      </c>
      <c r="W43" s="50" t="s">
        <v>325</v>
      </c>
      <c r="X43" s="16" t="s">
        <v>58</v>
      </c>
    </row>
    <row r="44" spans="1:24" hidden="1" x14ac:dyDescent="0.25">
      <c r="A44" s="9" t="s">
        <v>3</v>
      </c>
      <c r="B44" s="9" t="s">
        <v>6</v>
      </c>
      <c r="C44" s="9" t="s">
        <v>36</v>
      </c>
      <c r="D44" s="9" t="s">
        <v>159</v>
      </c>
      <c r="E44" s="9" t="s">
        <v>159</v>
      </c>
      <c r="F44" s="11" t="s">
        <v>42</v>
      </c>
      <c r="G44" s="11" t="s">
        <v>132</v>
      </c>
      <c r="H44" s="11" t="s">
        <v>55</v>
      </c>
      <c r="I44" s="12" t="s">
        <v>67</v>
      </c>
      <c r="J44" s="12" t="s">
        <v>160</v>
      </c>
      <c r="K44" s="25">
        <v>43739</v>
      </c>
      <c r="L44" s="25">
        <v>43862</v>
      </c>
      <c r="M44" s="13" t="e">
        <v>#N/A</v>
      </c>
      <c r="N44" s="27">
        <v>43862</v>
      </c>
      <c r="O44" s="16" t="s">
        <v>57</v>
      </c>
      <c r="P44" s="18">
        <v>43931</v>
      </c>
      <c r="Q44" s="18">
        <v>43909</v>
      </c>
      <c r="R44" s="18">
        <v>43956</v>
      </c>
      <c r="S44" s="15">
        <v>1</v>
      </c>
      <c r="T44" s="18">
        <v>44140</v>
      </c>
      <c r="U44" s="18" t="s">
        <v>327</v>
      </c>
      <c r="V44" s="18" t="s">
        <v>327</v>
      </c>
      <c r="W44" s="50" t="s">
        <v>325</v>
      </c>
      <c r="X44" s="16" t="s">
        <v>58</v>
      </c>
    </row>
    <row r="45" spans="1:24" hidden="1" x14ac:dyDescent="0.25">
      <c r="A45" s="9" t="s">
        <v>3</v>
      </c>
      <c r="B45" s="9" t="s">
        <v>6</v>
      </c>
      <c r="C45" s="9" t="s">
        <v>36</v>
      </c>
      <c r="D45" s="9" t="s">
        <v>99</v>
      </c>
      <c r="E45" s="10" t="s">
        <v>249</v>
      </c>
      <c r="F45" s="11" t="s">
        <v>54</v>
      </c>
      <c r="G45" s="11" t="s">
        <v>164</v>
      </c>
      <c r="H45" s="11" t="s">
        <v>43</v>
      </c>
      <c r="I45" s="12" t="s">
        <v>72</v>
      </c>
      <c r="J45" s="29" t="s">
        <v>44</v>
      </c>
      <c r="K45" s="25">
        <v>43405</v>
      </c>
      <c r="L45" s="25">
        <v>44515</v>
      </c>
      <c r="M45" s="13" t="s">
        <v>98</v>
      </c>
      <c r="N45" s="26"/>
      <c r="O45" s="16" t="e">
        <v>#N/A</v>
      </c>
      <c r="P45" s="18" t="s">
        <v>46</v>
      </c>
      <c r="Q45" s="18" t="s">
        <v>58</v>
      </c>
      <c r="R45" s="18" t="s">
        <v>58</v>
      </c>
      <c r="S45" s="15" t="s">
        <v>58</v>
      </c>
      <c r="T45" s="53">
        <v>44910</v>
      </c>
      <c r="U45" s="53">
        <v>44948</v>
      </c>
      <c r="V45" s="53">
        <v>44948</v>
      </c>
      <c r="W45" s="50" t="s">
        <v>46</v>
      </c>
      <c r="X45" s="16" t="s">
        <v>58</v>
      </c>
    </row>
    <row r="46" spans="1:24" hidden="1" x14ac:dyDescent="0.25">
      <c r="A46" s="9" t="s">
        <v>3</v>
      </c>
      <c r="B46" s="9" t="s">
        <v>6</v>
      </c>
      <c r="C46" s="9" t="s">
        <v>36</v>
      </c>
      <c r="D46" s="9" t="s">
        <v>99</v>
      </c>
      <c r="E46" s="9" t="s">
        <v>100</v>
      </c>
      <c r="F46" s="11" t="s">
        <v>42</v>
      </c>
      <c r="G46" s="11" t="s">
        <v>96</v>
      </c>
      <c r="H46" s="11" t="s">
        <v>55</v>
      </c>
      <c r="I46" s="12" t="s">
        <v>72</v>
      </c>
      <c r="J46" s="29" t="s">
        <v>44</v>
      </c>
      <c r="K46" s="25"/>
      <c r="L46" s="25">
        <v>43313</v>
      </c>
      <c r="M46" s="13" t="s">
        <v>98</v>
      </c>
      <c r="N46" s="26"/>
      <c r="O46" s="16" t="s">
        <v>57</v>
      </c>
      <c r="P46" s="18" t="s">
        <v>58</v>
      </c>
      <c r="Q46" s="18" t="s">
        <v>58</v>
      </c>
      <c r="R46" s="18" t="s">
        <v>58</v>
      </c>
      <c r="S46" s="15">
        <v>1</v>
      </c>
      <c r="T46" s="18">
        <v>43507</v>
      </c>
      <c r="U46" s="18">
        <v>43564</v>
      </c>
      <c r="V46" s="18">
        <v>44050</v>
      </c>
      <c r="W46" s="50" t="s">
        <v>325</v>
      </c>
      <c r="X46" s="16" t="s">
        <v>58</v>
      </c>
    </row>
    <row r="47" spans="1:24" hidden="1" x14ac:dyDescent="0.25">
      <c r="A47" s="9" t="s">
        <v>3</v>
      </c>
      <c r="B47" s="9" t="s">
        <v>6</v>
      </c>
      <c r="C47" s="9" t="s">
        <v>36</v>
      </c>
      <c r="D47" s="9" t="s">
        <v>154</v>
      </c>
      <c r="E47" s="9" t="s">
        <v>155</v>
      </c>
      <c r="F47" s="11" t="s">
        <v>42</v>
      </c>
      <c r="G47" s="11" t="s">
        <v>132</v>
      </c>
      <c r="H47" s="11" t="s">
        <v>43</v>
      </c>
      <c r="I47" s="12" t="s">
        <v>67</v>
      </c>
      <c r="J47" s="12" t="s">
        <v>106</v>
      </c>
      <c r="K47" s="25"/>
      <c r="L47" s="25">
        <v>43678</v>
      </c>
      <c r="M47" s="13" t="e">
        <v>#N/A</v>
      </c>
      <c r="N47" s="27"/>
      <c r="O47" s="16" t="s">
        <v>57</v>
      </c>
      <c r="P47" s="18">
        <v>43809</v>
      </c>
      <c r="Q47" s="18">
        <v>43809</v>
      </c>
      <c r="R47" s="18">
        <v>43816</v>
      </c>
      <c r="S47" s="15">
        <v>1</v>
      </c>
      <c r="T47" s="18">
        <v>43908</v>
      </c>
      <c r="U47" s="18" t="s">
        <v>327</v>
      </c>
      <c r="V47" s="18" t="s">
        <v>327</v>
      </c>
      <c r="W47" s="50" t="s">
        <v>325</v>
      </c>
      <c r="X47" s="16" t="s">
        <v>58</v>
      </c>
    </row>
    <row r="48" spans="1:24" hidden="1" x14ac:dyDescent="0.25">
      <c r="A48" s="9" t="s">
        <v>3</v>
      </c>
      <c r="B48" s="9" t="s">
        <v>6</v>
      </c>
      <c r="C48" s="9" t="s">
        <v>36</v>
      </c>
      <c r="D48" s="9" t="s">
        <v>154</v>
      </c>
      <c r="E48" s="9" t="s">
        <v>157</v>
      </c>
      <c r="F48" s="11" t="s">
        <v>54</v>
      </c>
      <c r="G48" s="11" t="s">
        <v>132</v>
      </c>
      <c r="H48" s="11" t="s">
        <v>43</v>
      </c>
      <c r="I48" s="12" t="s">
        <v>67</v>
      </c>
      <c r="J48" s="12" t="s">
        <v>106</v>
      </c>
      <c r="K48" s="25"/>
      <c r="L48" s="25">
        <v>43862</v>
      </c>
      <c r="M48" s="13" t="e">
        <v>#N/A</v>
      </c>
      <c r="N48" s="27"/>
      <c r="O48" s="16" t="s">
        <v>57</v>
      </c>
      <c r="P48" s="18">
        <v>43956</v>
      </c>
      <c r="Q48" s="18" t="s">
        <v>58</v>
      </c>
      <c r="R48" s="18" t="s">
        <v>58</v>
      </c>
      <c r="S48" s="15">
        <v>1</v>
      </c>
      <c r="T48" s="18">
        <v>44119</v>
      </c>
      <c r="U48" s="18" t="s">
        <v>327</v>
      </c>
      <c r="V48" s="18" t="s">
        <v>327</v>
      </c>
      <c r="W48" s="50" t="s">
        <v>325</v>
      </c>
      <c r="X48" s="16" t="s">
        <v>58</v>
      </c>
    </row>
    <row r="49" spans="1:24" hidden="1" x14ac:dyDescent="0.25">
      <c r="A49" s="9" t="s">
        <v>3</v>
      </c>
      <c r="B49" s="9" t="s">
        <v>6</v>
      </c>
      <c r="C49" s="9" t="s">
        <v>36</v>
      </c>
      <c r="D49" s="9" t="s">
        <v>154</v>
      </c>
      <c r="E49" s="9" t="s">
        <v>156</v>
      </c>
      <c r="F49" s="11" t="s">
        <v>54</v>
      </c>
      <c r="G49" s="11" t="s">
        <v>132</v>
      </c>
      <c r="H49" s="11" t="s">
        <v>43</v>
      </c>
      <c r="I49" s="12" t="s">
        <v>67</v>
      </c>
      <c r="J49" s="12" t="s">
        <v>106</v>
      </c>
      <c r="K49" s="25"/>
      <c r="L49" s="25">
        <v>43862</v>
      </c>
      <c r="M49" s="13" t="e">
        <v>#N/A</v>
      </c>
      <c r="N49" s="27"/>
      <c r="O49" s="16" t="s">
        <v>57</v>
      </c>
      <c r="P49" s="18">
        <v>43956</v>
      </c>
      <c r="Q49" s="18" t="s">
        <v>58</v>
      </c>
      <c r="R49" s="18" t="s">
        <v>58</v>
      </c>
      <c r="S49" s="15">
        <v>1</v>
      </c>
      <c r="T49" s="18">
        <v>44118</v>
      </c>
      <c r="U49" s="18" t="s">
        <v>327</v>
      </c>
      <c r="V49" s="18" t="s">
        <v>327</v>
      </c>
      <c r="W49" s="50" t="s">
        <v>325</v>
      </c>
      <c r="X49" s="16" t="s">
        <v>58</v>
      </c>
    </row>
    <row r="50" spans="1:24" hidden="1" x14ac:dyDescent="0.25">
      <c r="A50" s="9" t="s">
        <v>3</v>
      </c>
      <c r="B50" s="9" t="s">
        <v>6</v>
      </c>
      <c r="C50" s="9" t="s">
        <v>36</v>
      </c>
      <c r="D50" s="9" t="s">
        <v>154</v>
      </c>
      <c r="E50" s="9" t="s">
        <v>154</v>
      </c>
      <c r="F50" s="11" t="s">
        <v>42</v>
      </c>
      <c r="G50" s="11" t="s">
        <v>132</v>
      </c>
      <c r="H50" s="11" t="s">
        <v>43</v>
      </c>
      <c r="I50" s="12" t="s">
        <v>67</v>
      </c>
      <c r="J50" s="12" t="s">
        <v>106</v>
      </c>
      <c r="K50" s="25"/>
      <c r="L50" s="25">
        <v>43678</v>
      </c>
      <c r="M50" s="13" t="e">
        <v>#N/A</v>
      </c>
      <c r="N50" s="27"/>
      <c r="O50" s="16" t="s">
        <v>57</v>
      </c>
      <c r="P50" s="18">
        <v>43809</v>
      </c>
      <c r="Q50" s="18">
        <v>43809</v>
      </c>
      <c r="R50" s="18">
        <v>43816</v>
      </c>
      <c r="S50" s="15">
        <v>1</v>
      </c>
      <c r="T50" s="18">
        <v>43907</v>
      </c>
      <c r="U50" s="18" t="s">
        <v>327</v>
      </c>
      <c r="V50" s="18" t="s">
        <v>327</v>
      </c>
      <c r="W50" s="50" t="s">
        <v>325</v>
      </c>
      <c r="X50" s="16" t="s">
        <v>58</v>
      </c>
    </row>
    <row r="51" spans="1:24" hidden="1" x14ac:dyDescent="0.25">
      <c r="A51" s="9" t="s">
        <v>3</v>
      </c>
      <c r="B51" s="9" t="s">
        <v>6</v>
      </c>
      <c r="C51" s="9" t="s">
        <v>36</v>
      </c>
      <c r="D51" s="9" t="s">
        <v>154</v>
      </c>
      <c r="E51" s="9" t="s">
        <v>158</v>
      </c>
      <c r="F51" s="11" t="s">
        <v>54</v>
      </c>
      <c r="G51" s="11" t="s">
        <v>132</v>
      </c>
      <c r="H51" s="11" t="s">
        <v>43</v>
      </c>
      <c r="I51" s="12" t="s">
        <v>67</v>
      </c>
      <c r="J51" s="12" t="s">
        <v>106</v>
      </c>
      <c r="K51" s="25"/>
      <c r="L51" s="25">
        <v>43862</v>
      </c>
      <c r="M51" s="13" t="e">
        <v>#N/A</v>
      </c>
      <c r="N51" s="27"/>
      <c r="O51" s="16" t="s">
        <v>57</v>
      </c>
      <c r="P51" s="18">
        <v>43956</v>
      </c>
      <c r="Q51" s="18" t="s">
        <v>58</v>
      </c>
      <c r="R51" s="18" t="s">
        <v>58</v>
      </c>
      <c r="S51" s="15">
        <v>1</v>
      </c>
      <c r="T51" s="18">
        <v>44120</v>
      </c>
      <c r="U51" s="18" t="s">
        <v>327</v>
      </c>
      <c r="V51" s="18" t="s">
        <v>327</v>
      </c>
      <c r="W51" s="50" t="s">
        <v>325</v>
      </c>
      <c r="X51" s="16" t="s">
        <v>58</v>
      </c>
    </row>
    <row r="52" spans="1:24" hidden="1" x14ac:dyDescent="0.25">
      <c r="A52" s="9" t="s">
        <v>3</v>
      </c>
      <c r="B52" s="9" t="s">
        <v>6</v>
      </c>
      <c r="C52" s="9" t="s">
        <v>59</v>
      </c>
      <c r="D52" s="9" t="s">
        <v>103</v>
      </c>
      <c r="E52" s="9" t="s">
        <v>104</v>
      </c>
      <c r="F52" s="11" t="s">
        <v>42</v>
      </c>
      <c r="G52" s="11" t="s">
        <v>96</v>
      </c>
      <c r="H52" s="11" t="s">
        <v>55</v>
      </c>
      <c r="I52" s="12" t="s">
        <v>44</v>
      </c>
      <c r="J52" s="29" t="s">
        <v>102</v>
      </c>
      <c r="K52" s="25"/>
      <c r="L52" s="25">
        <v>43313</v>
      </c>
      <c r="M52" s="13" t="s">
        <v>98</v>
      </c>
      <c r="N52" s="26"/>
      <c r="O52" s="16" t="s">
        <v>57</v>
      </c>
      <c r="P52" s="18" t="s">
        <v>58</v>
      </c>
      <c r="Q52" s="18" t="s">
        <v>58</v>
      </c>
      <c r="R52" s="18" t="s">
        <v>58</v>
      </c>
      <c r="S52" s="15">
        <v>1</v>
      </c>
      <c r="T52" s="18">
        <v>43502</v>
      </c>
      <c r="U52" s="18">
        <v>43566</v>
      </c>
      <c r="V52" s="18">
        <v>44055</v>
      </c>
      <c r="W52" s="50" t="s">
        <v>325</v>
      </c>
      <c r="X52" s="16" t="s">
        <v>58</v>
      </c>
    </row>
    <row r="53" spans="1:24" hidden="1" x14ac:dyDescent="0.25">
      <c r="A53" s="9" t="s">
        <v>3</v>
      </c>
      <c r="B53" s="9" t="s">
        <v>6</v>
      </c>
      <c r="C53" s="9" t="s">
        <v>59</v>
      </c>
      <c r="D53" s="9" t="s">
        <v>126</v>
      </c>
      <c r="E53" s="9" t="s">
        <v>126</v>
      </c>
      <c r="F53" s="11" t="s">
        <v>42</v>
      </c>
      <c r="G53" s="11" t="s">
        <v>96</v>
      </c>
      <c r="H53" s="11" t="s">
        <v>43</v>
      </c>
      <c r="I53" s="12" t="s">
        <v>44</v>
      </c>
      <c r="J53" s="29" t="s">
        <v>124</v>
      </c>
      <c r="K53" s="25">
        <v>43160</v>
      </c>
      <c r="L53" s="25">
        <v>43617</v>
      </c>
      <c r="M53" s="13" t="s">
        <v>98</v>
      </c>
      <c r="N53" s="26"/>
      <c r="O53" s="16" t="s">
        <v>57</v>
      </c>
      <c r="P53" s="18" t="s">
        <v>58</v>
      </c>
      <c r="Q53" s="18" t="s">
        <v>58</v>
      </c>
      <c r="R53" s="18" t="s">
        <v>58</v>
      </c>
      <c r="S53" s="15">
        <v>1</v>
      </c>
      <c r="T53" s="18">
        <v>43852</v>
      </c>
      <c r="U53" s="18">
        <v>43960</v>
      </c>
      <c r="V53" s="18">
        <v>44422</v>
      </c>
      <c r="W53" s="50" t="s">
        <v>325</v>
      </c>
      <c r="X53" s="16" t="s">
        <v>58</v>
      </c>
    </row>
    <row r="54" spans="1:24" hidden="1" x14ac:dyDescent="0.25">
      <c r="A54" s="17" t="s">
        <v>3</v>
      </c>
      <c r="B54" s="17" t="s">
        <v>8</v>
      </c>
      <c r="C54" s="17" t="s">
        <v>38</v>
      </c>
      <c r="D54" s="17" t="s">
        <v>263</v>
      </c>
      <c r="E54" s="17" t="s">
        <v>263</v>
      </c>
      <c r="F54" s="11" t="s">
        <v>42</v>
      </c>
      <c r="G54" s="11" t="s">
        <v>96</v>
      </c>
      <c r="H54" s="11" t="s">
        <v>43</v>
      </c>
      <c r="I54" s="12" t="s">
        <v>44</v>
      </c>
      <c r="J54" s="12" t="s">
        <v>102</v>
      </c>
      <c r="K54" s="25">
        <v>44228</v>
      </c>
      <c r="L54" s="25">
        <v>44412</v>
      </c>
      <c r="M54" s="13">
        <v>44636</v>
      </c>
      <c r="N54" s="27">
        <v>44571</v>
      </c>
      <c r="O54" s="16" t="s">
        <v>57</v>
      </c>
      <c r="P54" s="18" t="s">
        <v>58</v>
      </c>
      <c r="Q54" s="18" t="s">
        <v>58</v>
      </c>
      <c r="R54" s="53">
        <v>44845</v>
      </c>
      <c r="S54" s="52">
        <v>6.9099999999999995E-2</v>
      </c>
      <c r="T54" s="53">
        <f>R54+90</f>
        <v>44935</v>
      </c>
      <c r="U54" s="53">
        <f>T54+15</f>
        <v>44950</v>
      </c>
      <c r="V54" s="53">
        <f>U54+(365/2)</f>
        <v>45132.5</v>
      </c>
      <c r="W54" s="50" t="s">
        <v>46</v>
      </c>
      <c r="X54" s="16" t="s">
        <v>58</v>
      </c>
    </row>
    <row r="55" spans="1:24" hidden="1" x14ac:dyDescent="0.25">
      <c r="A55" s="17" t="s">
        <v>3</v>
      </c>
      <c r="B55" s="17" t="s">
        <v>8</v>
      </c>
      <c r="C55" s="17" t="s">
        <v>50</v>
      </c>
      <c r="D55" s="17" t="s">
        <v>127</v>
      </c>
      <c r="E55" s="17" t="s">
        <v>127</v>
      </c>
      <c r="F55" s="11" t="s">
        <v>42</v>
      </c>
      <c r="G55" s="11" t="s">
        <v>96</v>
      </c>
      <c r="H55" s="11" t="s">
        <v>43</v>
      </c>
      <c r="I55" s="12" t="s">
        <v>44</v>
      </c>
      <c r="J55" s="12" t="s">
        <v>110</v>
      </c>
      <c r="K55" s="25">
        <v>43862</v>
      </c>
      <c r="L55" s="25">
        <v>44012</v>
      </c>
      <c r="M55" s="13">
        <v>44215</v>
      </c>
      <c r="N55" s="27">
        <v>44089</v>
      </c>
      <c r="O55" s="16" t="s">
        <v>57</v>
      </c>
      <c r="P55" s="18">
        <v>44292</v>
      </c>
      <c r="Q55" s="18">
        <v>44323</v>
      </c>
      <c r="R55" s="18">
        <v>44343</v>
      </c>
      <c r="S55" s="15">
        <v>1</v>
      </c>
      <c r="T55" s="18">
        <v>44431</v>
      </c>
      <c r="U55" s="18">
        <v>44498</v>
      </c>
      <c r="V55" s="18">
        <v>44735</v>
      </c>
      <c r="W55" s="50" t="s">
        <v>325</v>
      </c>
      <c r="X55" s="16" t="s">
        <v>58</v>
      </c>
    </row>
    <row r="56" spans="1:24" hidden="1" x14ac:dyDescent="0.25">
      <c r="A56" s="17" t="s">
        <v>3</v>
      </c>
      <c r="B56" s="17" t="s">
        <v>8</v>
      </c>
      <c r="C56" s="17" t="s">
        <v>50</v>
      </c>
      <c r="D56" s="17" t="s">
        <v>130</v>
      </c>
      <c r="E56" s="17" t="s">
        <v>130</v>
      </c>
      <c r="F56" s="11" t="s">
        <v>42</v>
      </c>
      <c r="G56" s="11" t="s">
        <v>96</v>
      </c>
      <c r="H56" s="11" t="s">
        <v>43</v>
      </c>
      <c r="I56" s="12" t="s">
        <v>44</v>
      </c>
      <c r="J56" s="12" t="s">
        <v>124</v>
      </c>
      <c r="K56" s="25">
        <v>43862</v>
      </c>
      <c r="L56" s="25">
        <v>44012</v>
      </c>
      <c r="M56" s="13">
        <v>44202</v>
      </c>
      <c r="N56" s="27">
        <v>44089</v>
      </c>
      <c r="O56" s="16" t="s">
        <v>57</v>
      </c>
      <c r="P56" s="18">
        <v>44292</v>
      </c>
      <c r="Q56" s="18">
        <v>44323</v>
      </c>
      <c r="R56" s="18">
        <v>44346</v>
      </c>
      <c r="S56" s="15">
        <v>1</v>
      </c>
      <c r="T56" s="18">
        <v>44544</v>
      </c>
      <c r="U56" s="18">
        <v>44575</v>
      </c>
      <c r="V56" s="18">
        <v>44736</v>
      </c>
      <c r="W56" s="50" t="s">
        <v>325</v>
      </c>
      <c r="X56" s="16" t="s">
        <v>58</v>
      </c>
    </row>
    <row r="57" spans="1:24" hidden="1" x14ac:dyDescent="0.25">
      <c r="A57" s="17" t="s">
        <v>3</v>
      </c>
      <c r="B57" s="17" t="s">
        <v>8</v>
      </c>
      <c r="C57" s="17" t="s">
        <v>50</v>
      </c>
      <c r="D57" s="17" t="s">
        <v>128</v>
      </c>
      <c r="E57" s="17" t="s">
        <v>128</v>
      </c>
      <c r="F57" s="11" t="s">
        <v>42</v>
      </c>
      <c r="G57" s="11" t="s">
        <v>96</v>
      </c>
      <c r="H57" s="11" t="s">
        <v>43</v>
      </c>
      <c r="I57" s="12" t="s">
        <v>44</v>
      </c>
      <c r="J57" s="12" t="s">
        <v>129</v>
      </c>
      <c r="K57" s="25">
        <v>43862</v>
      </c>
      <c r="L57" s="25">
        <v>44012</v>
      </c>
      <c r="M57" s="13">
        <v>44207</v>
      </c>
      <c r="N57" s="27">
        <v>44089</v>
      </c>
      <c r="O57" s="16" t="s">
        <v>57</v>
      </c>
      <c r="P57" s="18">
        <v>44292</v>
      </c>
      <c r="Q57" s="18">
        <v>44323</v>
      </c>
      <c r="R57" s="18">
        <v>44348</v>
      </c>
      <c r="S57" s="15">
        <v>1</v>
      </c>
      <c r="T57" s="18">
        <v>44497</v>
      </c>
      <c r="U57" s="18">
        <v>44523</v>
      </c>
      <c r="V57" s="18">
        <v>44735</v>
      </c>
      <c r="W57" s="50" t="s">
        <v>325</v>
      </c>
      <c r="X57" s="16" t="s">
        <v>58</v>
      </c>
    </row>
    <row r="58" spans="1:24" hidden="1" x14ac:dyDescent="0.25">
      <c r="A58" s="17" t="s">
        <v>3</v>
      </c>
      <c r="B58" s="17" t="s">
        <v>8</v>
      </c>
      <c r="C58" s="17" t="s">
        <v>61</v>
      </c>
      <c r="D58" s="17" t="s">
        <v>332</v>
      </c>
      <c r="E58" s="17" t="s">
        <v>332</v>
      </c>
      <c r="F58" s="11" t="s">
        <v>70</v>
      </c>
      <c r="G58" s="11" t="s">
        <v>164</v>
      </c>
      <c r="H58" s="11" t="s">
        <v>43</v>
      </c>
      <c r="I58" s="12" t="s">
        <v>72</v>
      </c>
      <c r="J58" s="12" t="s">
        <v>290</v>
      </c>
      <c r="K58" s="25"/>
      <c r="L58" s="25"/>
      <c r="M58" s="13"/>
      <c r="N58" s="27"/>
      <c r="O58" s="16"/>
      <c r="P58" s="18" t="s">
        <v>46</v>
      </c>
      <c r="Q58" s="18" t="s">
        <v>58</v>
      </c>
      <c r="R58" s="18" t="s">
        <v>58</v>
      </c>
      <c r="S58" s="18" t="s">
        <v>58</v>
      </c>
      <c r="T58" s="53">
        <v>44910</v>
      </c>
      <c r="U58" s="53">
        <v>44946</v>
      </c>
      <c r="V58" s="53">
        <v>44946</v>
      </c>
      <c r="W58" s="50" t="s">
        <v>46</v>
      </c>
      <c r="X58" s="16"/>
    </row>
    <row r="59" spans="1:24" hidden="1" x14ac:dyDescent="0.25">
      <c r="A59" s="17" t="s">
        <v>3</v>
      </c>
      <c r="B59" s="17" t="s">
        <v>8</v>
      </c>
      <c r="C59" s="17" t="s">
        <v>61</v>
      </c>
      <c r="D59" s="17" t="s">
        <v>268</v>
      </c>
      <c r="E59" s="17" t="s">
        <v>268</v>
      </c>
      <c r="F59" s="11" t="s">
        <v>42</v>
      </c>
      <c r="G59" s="11" t="s">
        <v>96</v>
      </c>
      <c r="H59" s="11" t="s">
        <v>43</v>
      </c>
      <c r="I59" s="12" t="s">
        <v>44</v>
      </c>
      <c r="J59" s="12" t="s">
        <v>110</v>
      </c>
      <c r="K59" s="25" t="e">
        <v>#N/A</v>
      </c>
      <c r="L59" s="25">
        <v>44394</v>
      </c>
      <c r="M59" s="13" t="s">
        <v>98</v>
      </c>
      <c r="N59" s="27">
        <v>44571</v>
      </c>
      <c r="O59" s="16" t="s">
        <v>57</v>
      </c>
      <c r="P59" s="18" t="s">
        <v>58</v>
      </c>
      <c r="Q59" s="18" t="s">
        <v>58</v>
      </c>
      <c r="R59" s="18">
        <v>44827</v>
      </c>
      <c r="S59" s="52">
        <v>0.69540000000000002</v>
      </c>
      <c r="T59" s="53">
        <f>R59+90</f>
        <v>44917</v>
      </c>
      <c r="U59" s="53">
        <f>T59+15</f>
        <v>44932</v>
      </c>
      <c r="V59" s="53">
        <f>U59+(365/2)</f>
        <v>45114.5</v>
      </c>
      <c r="W59" s="50" t="s">
        <v>46</v>
      </c>
      <c r="X59" s="16" t="s">
        <v>58</v>
      </c>
    </row>
    <row r="60" spans="1:24" hidden="1" x14ac:dyDescent="0.25">
      <c r="A60" s="17" t="s">
        <v>3</v>
      </c>
      <c r="B60" s="17" t="s">
        <v>8</v>
      </c>
      <c r="C60" s="17" t="s">
        <v>61</v>
      </c>
      <c r="D60" s="17" t="s">
        <v>334</v>
      </c>
      <c r="E60" s="17" t="s">
        <v>334</v>
      </c>
      <c r="F60" s="11" t="s">
        <v>70</v>
      </c>
      <c r="G60" s="11" t="s">
        <v>164</v>
      </c>
      <c r="H60" s="11" t="s">
        <v>43</v>
      </c>
      <c r="I60" s="12" t="s">
        <v>72</v>
      </c>
      <c r="J60" s="12" t="s">
        <v>290</v>
      </c>
      <c r="K60" s="25"/>
      <c r="L60" s="25"/>
      <c r="M60" s="13"/>
      <c r="N60" s="27"/>
      <c r="O60" s="16"/>
      <c r="P60" s="18" t="s">
        <v>46</v>
      </c>
      <c r="Q60" s="18" t="s">
        <v>58</v>
      </c>
      <c r="R60" s="18" t="s">
        <v>58</v>
      </c>
      <c r="S60" s="18" t="s">
        <v>58</v>
      </c>
      <c r="T60" s="53">
        <v>44910</v>
      </c>
      <c r="U60" s="53">
        <v>44946</v>
      </c>
      <c r="V60" s="53">
        <v>44946</v>
      </c>
      <c r="W60" s="50" t="s">
        <v>46</v>
      </c>
      <c r="X60" s="16"/>
    </row>
    <row r="61" spans="1:24" hidden="1" x14ac:dyDescent="0.25">
      <c r="A61" s="17" t="s">
        <v>3</v>
      </c>
      <c r="B61" s="17" t="s">
        <v>8</v>
      </c>
      <c r="C61" s="17" t="s">
        <v>61</v>
      </c>
      <c r="D61" s="17" t="s">
        <v>333</v>
      </c>
      <c r="E61" s="17" t="s">
        <v>333</v>
      </c>
      <c r="F61" s="11" t="s">
        <v>70</v>
      </c>
      <c r="G61" s="11" t="s">
        <v>164</v>
      </c>
      <c r="H61" s="11" t="s">
        <v>43</v>
      </c>
      <c r="I61" s="12" t="s">
        <v>72</v>
      </c>
      <c r="J61" s="12" t="s">
        <v>290</v>
      </c>
      <c r="K61" s="25"/>
      <c r="L61" s="25"/>
      <c r="M61" s="13"/>
      <c r="N61" s="27"/>
      <c r="O61" s="16"/>
      <c r="P61" s="18" t="s">
        <v>46</v>
      </c>
      <c r="Q61" s="18" t="s">
        <v>58</v>
      </c>
      <c r="R61" s="18" t="s">
        <v>58</v>
      </c>
      <c r="S61" s="18" t="s">
        <v>58</v>
      </c>
      <c r="T61" s="53">
        <v>44910</v>
      </c>
      <c r="U61" s="53">
        <v>44946</v>
      </c>
      <c r="V61" s="53">
        <v>44946</v>
      </c>
      <c r="W61" s="50" t="s">
        <v>46</v>
      </c>
      <c r="X61" s="16"/>
    </row>
    <row r="62" spans="1:24" hidden="1" x14ac:dyDescent="0.25">
      <c r="A62" s="14" t="s">
        <v>4</v>
      </c>
      <c r="B62" s="14" t="s">
        <v>7</v>
      </c>
      <c r="C62" s="38" t="s">
        <v>60</v>
      </c>
      <c r="D62" s="14" t="s">
        <v>60</v>
      </c>
      <c r="E62" s="39" t="s">
        <v>312</v>
      </c>
      <c r="F62" s="11" t="s">
        <v>42</v>
      </c>
      <c r="G62" s="11" t="s">
        <v>96</v>
      </c>
      <c r="H62" s="11" t="s">
        <v>43</v>
      </c>
      <c r="I62" s="12" t="s">
        <v>44</v>
      </c>
      <c r="J62" s="12" t="s">
        <v>313</v>
      </c>
      <c r="K62" s="25">
        <v>43405</v>
      </c>
      <c r="L62" s="25">
        <v>43617</v>
      </c>
      <c r="M62" s="13" t="s">
        <v>98</v>
      </c>
      <c r="N62" s="26"/>
      <c r="O62" s="16" t="s">
        <v>57</v>
      </c>
      <c r="P62" s="18" t="s">
        <v>58</v>
      </c>
      <c r="Q62" s="18" t="s">
        <v>58</v>
      </c>
      <c r="R62" s="18" t="s">
        <v>58</v>
      </c>
      <c r="S62" s="15">
        <v>1</v>
      </c>
      <c r="T62" s="18">
        <v>44085</v>
      </c>
      <c r="U62" s="18">
        <v>44089</v>
      </c>
      <c r="V62" s="53">
        <v>44917</v>
      </c>
      <c r="W62" s="50" t="s">
        <v>322</v>
      </c>
      <c r="X62" s="37" t="s">
        <v>314</v>
      </c>
    </row>
    <row r="63" spans="1:24" hidden="1" x14ac:dyDescent="0.25">
      <c r="A63" s="14" t="s">
        <v>4</v>
      </c>
      <c r="B63" s="14" t="s">
        <v>7</v>
      </c>
      <c r="C63" s="38" t="s">
        <v>60</v>
      </c>
      <c r="D63" s="14" t="s">
        <v>60</v>
      </c>
      <c r="E63" s="39" t="s">
        <v>315</v>
      </c>
      <c r="F63" s="11" t="s">
        <v>42</v>
      </c>
      <c r="G63" s="11" t="s">
        <v>96</v>
      </c>
      <c r="H63" s="11" t="s">
        <v>43</v>
      </c>
      <c r="I63" s="12" t="s">
        <v>44</v>
      </c>
      <c r="J63" s="12" t="s">
        <v>313</v>
      </c>
      <c r="K63" s="25">
        <v>43405</v>
      </c>
      <c r="L63" s="25">
        <v>43617</v>
      </c>
      <c r="M63" s="13" t="s">
        <v>98</v>
      </c>
      <c r="N63" s="26"/>
      <c r="O63" s="16" t="s">
        <v>57</v>
      </c>
      <c r="P63" s="18" t="s">
        <v>58</v>
      </c>
      <c r="Q63" s="18" t="s">
        <v>58</v>
      </c>
      <c r="R63" s="18" t="s">
        <v>58</v>
      </c>
      <c r="S63" s="15">
        <v>1</v>
      </c>
      <c r="T63" s="18">
        <v>44085</v>
      </c>
      <c r="U63" s="18">
        <v>44089</v>
      </c>
      <c r="V63" s="53">
        <v>44917</v>
      </c>
      <c r="W63" s="50" t="s">
        <v>322</v>
      </c>
      <c r="X63" s="37" t="s">
        <v>314</v>
      </c>
    </row>
    <row r="64" spans="1:24" hidden="1" x14ac:dyDescent="0.25">
      <c r="A64" s="14" t="s">
        <v>4</v>
      </c>
      <c r="B64" s="14" t="s">
        <v>7</v>
      </c>
      <c r="C64" s="38" t="s">
        <v>60</v>
      </c>
      <c r="D64" s="14" t="s">
        <v>316</v>
      </c>
      <c r="E64" s="30" t="s">
        <v>316</v>
      </c>
      <c r="F64" s="11" t="s">
        <v>42</v>
      </c>
      <c r="G64" s="11" t="s">
        <v>96</v>
      </c>
      <c r="H64" s="11" t="s">
        <v>43</v>
      </c>
      <c r="I64" s="12" t="s">
        <v>44</v>
      </c>
      <c r="J64" s="12" t="s">
        <v>102</v>
      </c>
      <c r="K64" s="25">
        <v>43709</v>
      </c>
      <c r="L64" s="25">
        <v>43861</v>
      </c>
      <c r="M64" s="13">
        <v>44153</v>
      </c>
      <c r="N64" s="26"/>
      <c r="O64" s="16" t="s">
        <v>57</v>
      </c>
      <c r="P64" s="18" t="s">
        <v>58</v>
      </c>
      <c r="Q64" s="18" t="s">
        <v>58</v>
      </c>
      <c r="R64" s="18" t="s">
        <v>58</v>
      </c>
      <c r="S64" s="15">
        <v>1</v>
      </c>
      <c r="T64" s="18">
        <v>44496</v>
      </c>
      <c r="U64" s="18">
        <v>44838</v>
      </c>
      <c r="V64" s="53">
        <v>44859</v>
      </c>
      <c r="W64" s="50" t="s">
        <v>322</v>
      </c>
      <c r="X64" s="37" t="s">
        <v>318</v>
      </c>
    </row>
    <row r="65" spans="1:24" hidden="1" x14ac:dyDescent="0.25">
      <c r="A65" s="14" t="s">
        <v>4</v>
      </c>
      <c r="B65" s="14" t="s">
        <v>7</v>
      </c>
      <c r="C65" s="14" t="s">
        <v>37</v>
      </c>
      <c r="D65" s="14" t="s">
        <v>289</v>
      </c>
      <c r="E65" s="30" t="s">
        <v>289</v>
      </c>
      <c r="F65" s="11" t="s">
        <v>70</v>
      </c>
      <c r="G65" s="11" t="s">
        <v>164</v>
      </c>
      <c r="H65" s="11" t="s">
        <v>43</v>
      </c>
      <c r="I65" s="12" t="s">
        <v>72</v>
      </c>
      <c r="J65" s="12" t="s">
        <v>290</v>
      </c>
      <c r="K65" s="25"/>
      <c r="L65" s="25" t="s">
        <v>46</v>
      </c>
      <c r="M65" s="13"/>
      <c r="N65" s="26"/>
      <c r="O65" s="16"/>
      <c r="P65" s="18" t="s">
        <v>46</v>
      </c>
      <c r="Q65" s="18" t="s">
        <v>58</v>
      </c>
      <c r="R65" s="18" t="s">
        <v>58</v>
      </c>
      <c r="S65" s="15" t="s">
        <v>58</v>
      </c>
      <c r="T65" s="53">
        <v>44910</v>
      </c>
      <c r="U65" s="53">
        <v>44946</v>
      </c>
      <c r="V65" s="53">
        <v>44946</v>
      </c>
      <c r="W65" s="50" t="s">
        <v>46</v>
      </c>
      <c r="X65" s="37" t="s">
        <v>291</v>
      </c>
    </row>
    <row r="66" spans="1:24" hidden="1" x14ac:dyDescent="0.25">
      <c r="A66" s="14" t="s">
        <v>4</v>
      </c>
      <c r="B66" s="14" t="s">
        <v>7</v>
      </c>
      <c r="C66" s="38" t="s">
        <v>37</v>
      </c>
      <c r="D66" s="19" t="s">
        <v>111</v>
      </c>
      <c r="E66" s="30" t="s">
        <v>112</v>
      </c>
      <c r="F66" s="11" t="s">
        <v>42</v>
      </c>
      <c r="G66" s="11" t="s">
        <v>96</v>
      </c>
      <c r="H66" s="11" t="s">
        <v>43</v>
      </c>
      <c r="I66" s="12" t="s">
        <v>44</v>
      </c>
      <c r="J66" s="12" t="s">
        <v>113</v>
      </c>
      <c r="K66" s="25">
        <v>43405</v>
      </c>
      <c r="L66" s="25">
        <v>43586</v>
      </c>
      <c r="M66" s="13" t="s">
        <v>98</v>
      </c>
      <c r="N66" s="26"/>
      <c r="O66" s="16" t="s">
        <v>57</v>
      </c>
      <c r="P66" s="18" t="s">
        <v>58</v>
      </c>
      <c r="Q66" s="18" t="s">
        <v>58</v>
      </c>
      <c r="R66" s="18" t="s">
        <v>58</v>
      </c>
      <c r="S66" s="15">
        <v>1</v>
      </c>
      <c r="T66" s="18">
        <v>43819</v>
      </c>
      <c r="U66" s="18">
        <v>44083</v>
      </c>
      <c r="V66" s="18">
        <v>44083</v>
      </c>
      <c r="W66" s="50" t="s">
        <v>325</v>
      </c>
      <c r="X66" s="16" t="s">
        <v>58</v>
      </c>
    </row>
    <row r="67" spans="1:24" hidden="1" x14ac:dyDescent="0.25">
      <c r="A67" s="14" t="s">
        <v>4</v>
      </c>
      <c r="B67" s="14" t="s">
        <v>7</v>
      </c>
      <c r="C67" s="38" t="s">
        <v>37</v>
      </c>
      <c r="D67" s="19" t="s">
        <v>111</v>
      </c>
      <c r="E67" s="30" t="s">
        <v>298</v>
      </c>
      <c r="F67" s="11" t="s">
        <v>54</v>
      </c>
      <c r="G67" s="11" t="s">
        <v>164</v>
      </c>
      <c r="H67" s="11" t="s">
        <v>43</v>
      </c>
      <c r="I67" s="12" t="s">
        <v>72</v>
      </c>
      <c r="J67" s="12" t="s">
        <v>113</v>
      </c>
      <c r="K67" s="25"/>
      <c r="L67" s="25"/>
      <c r="M67" s="13"/>
      <c r="N67" s="26"/>
      <c r="O67" s="16"/>
      <c r="P67" s="18" t="s">
        <v>58</v>
      </c>
      <c r="Q67" s="18" t="s">
        <v>58</v>
      </c>
      <c r="R67" s="18">
        <v>44665</v>
      </c>
      <c r="S67" s="52">
        <v>0.85</v>
      </c>
      <c r="T67" s="53">
        <v>44859</v>
      </c>
      <c r="U67" s="53">
        <v>44890</v>
      </c>
      <c r="V67" s="53">
        <v>44890</v>
      </c>
      <c r="W67" s="50" t="s">
        <v>46</v>
      </c>
      <c r="X67" s="24" t="s">
        <v>299</v>
      </c>
    </row>
    <row r="68" spans="1:24" hidden="1" x14ac:dyDescent="0.25">
      <c r="A68" s="14" t="s">
        <v>4</v>
      </c>
      <c r="B68" s="14" t="s">
        <v>7</v>
      </c>
      <c r="C68" s="38" t="s">
        <v>37</v>
      </c>
      <c r="D68" s="14" t="s">
        <v>109</v>
      </c>
      <c r="E68" s="30" t="s">
        <v>301</v>
      </c>
      <c r="F68" s="11" t="s">
        <v>54</v>
      </c>
      <c r="G68" s="11" t="s">
        <v>164</v>
      </c>
      <c r="H68" s="11" t="s">
        <v>43</v>
      </c>
      <c r="I68" s="12" t="s">
        <v>72</v>
      </c>
      <c r="J68" s="12" t="s">
        <v>110</v>
      </c>
      <c r="K68" s="25"/>
      <c r="L68" s="25"/>
      <c r="M68" s="13"/>
      <c r="N68" s="26"/>
      <c r="O68" s="16"/>
      <c r="P68" s="18" t="s">
        <v>58</v>
      </c>
      <c r="Q68" s="18" t="s">
        <v>58</v>
      </c>
      <c r="R68" s="18">
        <v>44656</v>
      </c>
      <c r="S68" s="52">
        <v>0.9</v>
      </c>
      <c r="T68" s="53">
        <v>44864</v>
      </c>
      <c r="U68" s="53">
        <v>44895</v>
      </c>
      <c r="V68" s="53">
        <v>44895</v>
      </c>
      <c r="W68" s="50" t="s">
        <v>46</v>
      </c>
      <c r="X68" s="16" t="s">
        <v>58</v>
      </c>
    </row>
    <row r="69" spans="1:24" hidden="1" x14ac:dyDescent="0.25">
      <c r="A69" s="14" t="s">
        <v>4</v>
      </c>
      <c r="B69" s="14" t="s">
        <v>7</v>
      </c>
      <c r="C69" s="38" t="s">
        <v>37</v>
      </c>
      <c r="D69" s="14" t="s">
        <v>109</v>
      </c>
      <c r="E69" s="30" t="s">
        <v>109</v>
      </c>
      <c r="F69" s="11" t="s">
        <v>42</v>
      </c>
      <c r="G69" s="11" t="s">
        <v>96</v>
      </c>
      <c r="H69" s="11" t="s">
        <v>43</v>
      </c>
      <c r="I69" s="12" t="s">
        <v>44</v>
      </c>
      <c r="J69" s="12" t="s">
        <v>110</v>
      </c>
      <c r="K69" s="25">
        <v>43160</v>
      </c>
      <c r="L69" s="25">
        <v>43313</v>
      </c>
      <c r="M69" s="13" t="s">
        <v>98</v>
      </c>
      <c r="N69" s="26"/>
      <c r="O69" s="16" t="s">
        <v>57</v>
      </c>
      <c r="P69" s="18" t="s">
        <v>58</v>
      </c>
      <c r="Q69" s="18" t="s">
        <v>58</v>
      </c>
      <c r="R69" s="18" t="s">
        <v>58</v>
      </c>
      <c r="S69" s="15">
        <v>1</v>
      </c>
      <c r="T69" s="18">
        <v>43489</v>
      </c>
      <c r="U69" s="18">
        <v>43652</v>
      </c>
      <c r="V69" s="18">
        <v>44082</v>
      </c>
      <c r="W69" s="50" t="s">
        <v>325</v>
      </c>
      <c r="X69" s="16" t="s">
        <v>58</v>
      </c>
    </row>
    <row r="70" spans="1:24" hidden="1" x14ac:dyDescent="0.25">
      <c r="A70" s="14" t="s">
        <v>4</v>
      </c>
      <c r="B70" s="14" t="s">
        <v>7</v>
      </c>
      <c r="C70" s="38" t="s">
        <v>37</v>
      </c>
      <c r="D70" s="14" t="s">
        <v>109</v>
      </c>
      <c r="E70" s="30" t="s">
        <v>302</v>
      </c>
      <c r="F70" s="11" t="s">
        <v>54</v>
      </c>
      <c r="G70" s="11" t="s">
        <v>164</v>
      </c>
      <c r="H70" s="11" t="s">
        <v>43</v>
      </c>
      <c r="I70" s="12" t="s">
        <v>72</v>
      </c>
      <c r="J70" s="12" t="s">
        <v>110</v>
      </c>
      <c r="K70" s="25"/>
      <c r="L70" s="25"/>
      <c r="M70" s="13"/>
      <c r="N70" s="26"/>
      <c r="O70" s="16"/>
      <c r="P70" s="18" t="s">
        <v>58</v>
      </c>
      <c r="Q70" s="18" t="s">
        <v>58</v>
      </c>
      <c r="R70" s="18">
        <v>44656</v>
      </c>
      <c r="S70" s="52">
        <v>0.9</v>
      </c>
      <c r="T70" s="53">
        <v>44864</v>
      </c>
      <c r="U70" s="53">
        <v>44895</v>
      </c>
      <c r="V70" s="53">
        <v>44895</v>
      </c>
      <c r="W70" s="50" t="s">
        <v>46</v>
      </c>
      <c r="X70" s="16" t="s">
        <v>58</v>
      </c>
    </row>
    <row r="71" spans="1:24" hidden="1" x14ac:dyDescent="0.25">
      <c r="A71" s="14" t="s">
        <v>4</v>
      </c>
      <c r="B71" s="14" t="s">
        <v>7</v>
      </c>
      <c r="C71" s="38" t="s">
        <v>37</v>
      </c>
      <c r="D71" s="14" t="s">
        <v>109</v>
      </c>
      <c r="E71" s="30" t="s">
        <v>303</v>
      </c>
      <c r="F71" s="11" t="s">
        <v>54</v>
      </c>
      <c r="G71" s="11" t="s">
        <v>164</v>
      </c>
      <c r="H71" s="11" t="s">
        <v>43</v>
      </c>
      <c r="I71" s="12" t="s">
        <v>72</v>
      </c>
      <c r="J71" s="12" t="s">
        <v>110</v>
      </c>
      <c r="K71" s="25"/>
      <c r="L71" s="25"/>
      <c r="M71" s="13"/>
      <c r="N71" s="26"/>
      <c r="O71" s="16"/>
      <c r="P71" s="18" t="s">
        <v>58</v>
      </c>
      <c r="Q71" s="18" t="s">
        <v>58</v>
      </c>
      <c r="R71" s="18">
        <v>44656</v>
      </c>
      <c r="S71" s="52">
        <v>0.9</v>
      </c>
      <c r="T71" s="53">
        <v>44864</v>
      </c>
      <c r="U71" s="53">
        <v>44895</v>
      </c>
      <c r="V71" s="53">
        <v>44895</v>
      </c>
      <c r="W71" s="50" t="s">
        <v>46</v>
      </c>
      <c r="X71" s="16" t="s">
        <v>58</v>
      </c>
    </row>
    <row r="72" spans="1:24" hidden="1" x14ac:dyDescent="0.25">
      <c r="A72" s="14" t="s">
        <v>4</v>
      </c>
      <c r="B72" s="14" t="s">
        <v>7</v>
      </c>
      <c r="C72" s="14" t="s">
        <v>37</v>
      </c>
      <c r="D72" s="14" t="s">
        <v>307</v>
      </c>
      <c r="E72" s="30" t="s">
        <v>307</v>
      </c>
      <c r="F72" s="11" t="s">
        <v>70</v>
      </c>
      <c r="G72" s="11" t="s">
        <v>164</v>
      </c>
      <c r="H72" s="11" t="s">
        <v>43</v>
      </c>
      <c r="I72" s="12" t="s">
        <v>44</v>
      </c>
      <c r="J72" s="12" t="s">
        <v>113</v>
      </c>
      <c r="K72" s="25">
        <v>43709</v>
      </c>
      <c r="L72" s="25" t="s">
        <v>46</v>
      </c>
      <c r="M72" s="13"/>
      <c r="N72" s="26"/>
      <c r="O72" s="16"/>
      <c r="P72" s="18" t="s">
        <v>308</v>
      </c>
      <c r="Q72" s="18" t="s">
        <v>58</v>
      </c>
      <c r="R72" s="18" t="s">
        <v>319</v>
      </c>
      <c r="S72" s="15" t="s">
        <v>58</v>
      </c>
      <c r="T72" s="53">
        <v>44910</v>
      </c>
      <c r="U72" s="53">
        <v>44946</v>
      </c>
      <c r="V72" s="53">
        <v>44946</v>
      </c>
      <c r="W72" s="50" t="s">
        <v>46</v>
      </c>
      <c r="X72" s="24" t="s">
        <v>309</v>
      </c>
    </row>
    <row r="73" spans="1:24" hidden="1" x14ac:dyDescent="0.25">
      <c r="A73" s="14" t="s">
        <v>4</v>
      </c>
      <c r="B73" s="14" t="s">
        <v>7</v>
      </c>
      <c r="C73" s="14" t="s">
        <v>37</v>
      </c>
      <c r="D73" s="14" t="s">
        <v>310</v>
      </c>
      <c r="E73" s="30" t="s">
        <v>310</v>
      </c>
      <c r="F73" s="11" t="s">
        <v>42</v>
      </c>
      <c r="G73" s="11" t="s">
        <v>96</v>
      </c>
      <c r="H73" s="11" t="s">
        <v>43</v>
      </c>
      <c r="I73" s="12" t="s">
        <v>44</v>
      </c>
      <c r="J73" s="12" t="s">
        <v>113</v>
      </c>
      <c r="K73" s="25">
        <v>43405</v>
      </c>
      <c r="L73" s="25">
        <v>44146</v>
      </c>
      <c r="M73" s="13">
        <v>44431</v>
      </c>
      <c r="N73" s="26"/>
      <c r="O73" s="16" t="s">
        <v>57</v>
      </c>
      <c r="P73" s="18" t="s">
        <v>58</v>
      </c>
      <c r="Q73" s="18" t="s">
        <v>58</v>
      </c>
      <c r="R73" s="18">
        <v>44706</v>
      </c>
      <c r="S73" s="15">
        <v>0.9032</v>
      </c>
      <c r="T73" s="18">
        <v>44826</v>
      </c>
      <c r="U73" s="53">
        <v>44887</v>
      </c>
      <c r="V73" s="53">
        <f>U73+(390/2)</f>
        <v>45082</v>
      </c>
      <c r="W73" s="50" t="s">
        <v>323</v>
      </c>
      <c r="X73" s="16" t="s">
        <v>58</v>
      </c>
    </row>
    <row r="74" spans="1:24" hidden="1" x14ac:dyDescent="0.25">
      <c r="A74" s="14" t="s">
        <v>4</v>
      </c>
      <c r="B74" s="14" t="s">
        <v>7</v>
      </c>
      <c r="C74" s="14" t="s">
        <v>37</v>
      </c>
      <c r="D74" s="14" t="s">
        <v>107</v>
      </c>
      <c r="E74" s="30" t="s">
        <v>107</v>
      </c>
      <c r="F74" s="11" t="s">
        <v>42</v>
      </c>
      <c r="G74" s="11" t="s">
        <v>96</v>
      </c>
      <c r="H74" s="11" t="s">
        <v>43</v>
      </c>
      <c r="I74" s="12" t="s">
        <v>44</v>
      </c>
      <c r="J74" s="12" t="s">
        <v>108</v>
      </c>
      <c r="K74" s="25">
        <v>43405</v>
      </c>
      <c r="L74" s="25">
        <v>43313</v>
      </c>
      <c r="M74" s="13" t="s">
        <v>98</v>
      </c>
      <c r="N74" s="26"/>
      <c r="O74" s="16" t="s">
        <v>57</v>
      </c>
      <c r="P74" s="18" t="s">
        <v>58</v>
      </c>
      <c r="Q74" s="18" t="s">
        <v>58</v>
      </c>
      <c r="R74" s="18" t="s">
        <v>58</v>
      </c>
      <c r="S74" s="15">
        <v>1</v>
      </c>
      <c r="T74" s="18">
        <v>43452</v>
      </c>
      <c r="U74" s="18">
        <v>43651</v>
      </c>
      <c r="V74" s="18">
        <v>44082</v>
      </c>
      <c r="W74" s="50" t="s">
        <v>325</v>
      </c>
      <c r="X74" s="16" t="s">
        <v>58</v>
      </c>
    </row>
  </sheetData>
  <autoFilter ref="A1:X74" xr:uid="{E8E6813A-8FDF-4D26-8F5D-29049F691BAA}">
    <filterColumn colId="1">
      <filters>
        <filter val="AMM"/>
        <filter val="HTM"/>
        <filter val="V7V"/>
      </filters>
    </filterColumn>
    <filterColumn colId="22">
      <filters>
        <filter val="En cours"/>
      </filters>
    </filterColumn>
    <sortState xmlns:xlrd2="http://schemas.microsoft.com/office/spreadsheetml/2017/richdata2" ref="A2:X74">
      <sortCondition ref="A2:A74"/>
      <sortCondition ref="B2:B74"/>
      <sortCondition ref="C2:C74"/>
      <sortCondition ref="D2:D74"/>
      <sortCondition ref="E2:E74"/>
      <sortCondition ref="F2:F74"/>
    </sortState>
  </autoFilter>
  <dataValidations count="1">
    <dataValidation type="list" allowBlank="1" showInputMessage="1" showErrorMessage="1" sqref="B2:C74" xr:uid="{46D50C77-8725-4047-850E-B7A624EF87AF}">
      <formula1>INDIRECT(A2)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D615CC8-21A5-4FD1-B824-2B583574E63D}">
          <x14:formula1>
            <xm:f>'Pick-list'!$A$2:$A$4</xm:f>
          </x14:formula1>
          <xm:sqref>A2:A12 A15:A19 A72:A74 A59:A60 A36:A56</xm:sqref>
        </x14:dataValidation>
        <x14:dataValidation type="list" allowBlank="1" showInputMessage="1" showErrorMessage="1" xr:uid="{F3E70986-EFAA-4F35-916B-C045D83A79FE}">
          <x14:formula1>
            <xm:f>'Pick-list'!$X$2:$X$4</xm:f>
          </x14:formula1>
          <xm:sqref>O30:O42 O51 O72:O74</xm:sqref>
        </x14:dataValidation>
        <x14:dataValidation type="list" allowBlank="1" showInputMessage="1" showErrorMessage="1" xr:uid="{61D4C06B-21B1-499B-BE9B-25E3A03F3F1F}">
          <x14:formula1>
            <xm:f>'Pick-list'!$R$2:$R$6</xm:f>
          </x14:formula1>
          <xm:sqref>I59:I74 I2:I56</xm:sqref>
        </x14:dataValidation>
        <x14:dataValidation type="list" allowBlank="1" showInputMessage="1" showErrorMessage="1" xr:uid="{020D51A0-6227-45B7-9D2C-F228D028C732}">
          <x14:formula1>
            <xm:f>'Pick-list'!$Q$2:$Q$7</xm:f>
          </x14:formula1>
          <xm:sqref>H59:H74 H2:H56</xm:sqref>
        </x14:dataValidation>
        <x14:dataValidation type="list" allowBlank="1" showInputMessage="1" showErrorMessage="1" xr:uid="{2145E557-6695-4E92-8136-961D51FACBDE}">
          <x14:formula1>
            <xm:f>'Pick-list'!$O$2:$O$8</xm:f>
          </x14:formula1>
          <xm:sqref>F59:F74 F2:F56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4F91-41C0-4B13-9144-1514AC030D31}">
  <sheetPr>
    <pageSetUpPr fitToPage="1"/>
  </sheetPr>
  <dimension ref="A1:Q76"/>
  <sheetViews>
    <sheetView tabSelected="1" topLeftCell="B6" zoomScale="85" workbookViewId="0">
      <selection activeCell="D7" sqref="D7"/>
    </sheetView>
  </sheetViews>
  <sheetFormatPr defaultRowHeight="20.25" x14ac:dyDescent="0.3"/>
  <cols>
    <col min="1" max="1" width="0" hidden="1" customWidth="1"/>
    <col min="2" max="2" width="23.85546875" style="63" customWidth="1"/>
    <col min="3" max="3" width="22.140625" customWidth="1"/>
    <col min="4" max="4" width="33.42578125" bestFit="1" customWidth="1"/>
    <col min="5" max="5" width="48.5703125" customWidth="1"/>
    <col min="6" max="6" width="21.5703125" style="57" hidden="1" customWidth="1"/>
    <col min="7" max="7" width="21.5703125" style="57" customWidth="1"/>
    <col min="8" max="8" width="17.5703125" style="117" customWidth="1"/>
    <col min="9" max="17" width="17.5703125" style="57" customWidth="1"/>
    <col min="18" max="24" width="17.5703125" customWidth="1"/>
  </cols>
  <sheetData>
    <row r="1" spans="1:17" ht="81.75" customHeight="1" thickTop="1" thickBot="1" x14ac:dyDescent="0.3">
      <c r="B1" s="133" t="s">
        <v>345</v>
      </c>
      <c r="C1" s="134"/>
      <c r="D1" s="134"/>
      <c r="E1" s="134"/>
      <c r="F1" s="134"/>
      <c r="G1" s="134"/>
      <c r="H1" s="135"/>
    </row>
    <row r="2" spans="1:17" ht="18.75" customHeight="1" thickTop="1" thickBot="1" x14ac:dyDescent="0.3">
      <c r="B2" s="66"/>
      <c r="C2" s="66"/>
      <c r="D2" s="66"/>
      <c r="E2" s="66"/>
      <c r="F2" s="66"/>
      <c r="G2" s="66"/>
      <c r="H2" s="66"/>
    </row>
    <row r="3" spans="1:17" s="60" customFormat="1" ht="81" x14ac:dyDescent="0.25">
      <c r="A3" s="60" t="s">
        <v>341</v>
      </c>
      <c r="B3" s="75" t="s">
        <v>337</v>
      </c>
      <c r="C3" s="76" t="s">
        <v>338</v>
      </c>
      <c r="D3" s="76" t="s">
        <v>339</v>
      </c>
      <c r="E3" s="76" t="s">
        <v>340</v>
      </c>
      <c r="F3" s="116" t="s">
        <v>429</v>
      </c>
      <c r="G3" s="118" t="s">
        <v>430</v>
      </c>
      <c r="H3" s="118" t="s">
        <v>343</v>
      </c>
      <c r="I3" s="62"/>
      <c r="J3" s="62"/>
      <c r="K3" s="62"/>
      <c r="L3" s="62"/>
      <c r="M3" s="62"/>
      <c r="N3" s="62"/>
      <c r="O3" s="62"/>
      <c r="P3" s="62"/>
      <c r="Q3" s="62"/>
    </row>
    <row r="4" spans="1:17" s="55" customFormat="1" ht="222" customHeight="1" x14ac:dyDescent="0.25">
      <c r="A4" s="55">
        <v>14</v>
      </c>
      <c r="B4" s="67" t="s">
        <v>116</v>
      </c>
      <c r="C4" s="16"/>
      <c r="D4" s="80">
        <f>F4</f>
        <v>346020000</v>
      </c>
      <c r="E4" s="77" t="s">
        <v>431</v>
      </c>
      <c r="F4" s="71">
        <f>41100000+58500000+46320000+16200000+40200000+34200000+15100000+42200000+52200000</f>
        <v>346020000</v>
      </c>
      <c r="G4" s="73"/>
      <c r="H4" s="119">
        <f>A4</f>
        <v>14</v>
      </c>
      <c r="I4" s="56"/>
      <c r="J4" s="56"/>
      <c r="K4" s="56"/>
      <c r="L4" s="56"/>
      <c r="M4" s="56"/>
      <c r="N4" s="56"/>
      <c r="O4" s="56"/>
      <c r="P4" s="56"/>
      <c r="Q4" s="56"/>
    </row>
    <row r="5" spans="1:17" s="55" customFormat="1" ht="165" customHeight="1" x14ac:dyDescent="0.25">
      <c r="A5" s="55">
        <v>9</v>
      </c>
      <c r="B5" s="67" t="s">
        <v>106</v>
      </c>
      <c r="C5" s="16"/>
      <c r="D5" s="80">
        <f>F5</f>
        <v>92490959</v>
      </c>
      <c r="E5" s="77" t="s">
        <v>408</v>
      </c>
      <c r="F5" s="72">
        <f>16575068+38501097+37414794</f>
        <v>92490959</v>
      </c>
      <c r="G5" s="73"/>
      <c r="H5" s="119">
        <f t="shared" ref="H5:H24" si="0">A5</f>
        <v>9</v>
      </c>
      <c r="I5" s="56"/>
      <c r="J5" s="56"/>
      <c r="K5" s="56"/>
      <c r="L5" s="56"/>
      <c r="M5" s="56"/>
      <c r="N5" s="56"/>
      <c r="O5" s="56"/>
      <c r="P5" s="56"/>
      <c r="Q5" s="56"/>
    </row>
    <row r="6" spans="1:17" s="55" customFormat="1" ht="133.5" customHeight="1" x14ac:dyDescent="0.25">
      <c r="A6" s="55">
        <v>6</v>
      </c>
      <c r="B6" s="67" t="s">
        <v>110</v>
      </c>
      <c r="C6" s="16"/>
      <c r="D6" s="80">
        <f>F6</f>
        <v>221307470</v>
      </c>
      <c r="E6" s="77" t="s">
        <v>409</v>
      </c>
      <c r="F6" s="71">
        <f>78787055+65256849+46826666+30436900</f>
        <v>221307470</v>
      </c>
      <c r="G6" s="73"/>
      <c r="H6" s="119">
        <f t="shared" si="0"/>
        <v>6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s="55" customFormat="1" ht="75" x14ac:dyDescent="0.25">
      <c r="A7" s="55">
        <v>5</v>
      </c>
      <c r="B7" s="67" t="s">
        <v>329</v>
      </c>
      <c r="C7" s="16"/>
      <c r="D7" s="80">
        <f>F7</f>
        <v>176722065</v>
      </c>
      <c r="E7" s="77" t="s">
        <v>410</v>
      </c>
      <c r="F7" s="71">
        <f>68229596+16108096+39762044+52622329</f>
        <v>176722065</v>
      </c>
      <c r="G7" s="73"/>
      <c r="H7" s="119">
        <f t="shared" si="0"/>
        <v>5</v>
      </c>
      <c r="I7" s="56"/>
      <c r="J7" s="56"/>
      <c r="K7" s="56"/>
      <c r="L7" s="56"/>
      <c r="M7" s="56"/>
      <c r="N7" s="56"/>
      <c r="O7" s="56"/>
      <c r="P7" s="56"/>
      <c r="Q7" s="56"/>
    </row>
    <row r="8" spans="1:17" s="55" customFormat="1" ht="75" x14ac:dyDescent="0.25">
      <c r="A8" s="55">
        <v>5</v>
      </c>
      <c r="B8" s="67" t="s">
        <v>102</v>
      </c>
      <c r="C8" s="16"/>
      <c r="D8" s="80">
        <f>F8</f>
        <v>329163925.49000001</v>
      </c>
      <c r="E8" s="77" t="s">
        <v>412</v>
      </c>
      <c r="F8" s="71">
        <f>136147882.49+124834824+24436154+43745065</f>
        <v>329163925.49000001</v>
      </c>
      <c r="G8" s="73"/>
      <c r="H8" s="119">
        <f t="shared" si="0"/>
        <v>5</v>
      </c>
      <c r="I8" s="56"/>
      <c r="J8" s="56"/>
      <c r="K8" s="56"/>
      <c r="L8" s="56"/>
      <c r="M8" s="56"/>
      <c r="N8" s="56"/>
      <c r="O8" s="56"/>
      <c r="P8" s="56"/>
      <c r="Q8" s="56"/>
    </row>
    <row r="9" spans="1:17" s="55" customFormat="1" ht="60" x14ac:dyDescent="0.25">
      <c r="A9" s="55">
        <v>4</v>
      </c>
      <c r="B9" s="67" t="s">
        <v>290</v>
      </c>
      <c r="C9" s="16"/>
      <c r="D9" s="80">
        <f t="shared" ref="D9:D24" si="1">F9</f>
        <v>126837500</v>
      </c>
      <c r="E9" s="77" t="s">
        <v>413</v>
      </c>
      <c r="F9" s="72">
        <f>41800000+27500000+57537500</f>
        <v>126837500</v>
      </c>
      <c r="G9" s="73"/>
      <c r="H9" s="119">
        <f t="shared" si="0"/>
        <v>4</v>
      </c>
      <c r="I9" s="56"/>
      <c r="J9" s="56"/>
      <c r="K9" s="56"/>
      <c r="L9" s="56"/>
      <c r="M9" s="56"/>
      <c r="N9" s="56"/>
      <c r="O9" s="56"/>
      <c r="P9" s="56"/>
      <c r="Q9" s="56"/>
    </row>
    <row r="10" spans="1:17" s="55" customFormat="1" ht="65.25" customHeight="1" x14ac:dyDescent="0.25">
      <c r="A10" s="55">
        <v>4</v>
      </c>
      <c r="B10" s="67" t="s">
        <v>113</v>
      </c>
      <c r="C10" s="16"/>
      <c r="D10" s="80">
        <f t="shared" si="1"/>
        <v>136654531</v>
      </c>
      <c r="E10" s="77" t="s">
        <v>414</v>
      </c>
      <c r="F10" s="71">
        <f>49987864+26666667+60000000</f>
        <v>136654531</v>
      </c>
      <c r="G10" s="73"/>
      <c r="H10" s="119">
        <f t="shared" si="0"/>
        <v>4</v>
      </c>
      <c r="I10" s="56"/>
      <c r="J10" s="56"/>
      <c r="K10" s="56"/>
      <c r="L10" s="56"/>
      <c r="M10" s="56"/>
      <c r="N10" s="56"/>
      <c r="O10" s="56"/>
      <c r="P10" s="56"/>
      <c r="Q10" s="56"/>
    </row>
    <row r="11" spans="1:17" s="55" customFormat="1" ht="57" customHeight="1" x14ac:dyDescent="0.25">
      <c r="A11" s="55">
        <v>3</v>
      </c>
      <c r="B11" s="67" t="s">
        <v>344</v>
      </c>
      <c r="C11" s="16"/>
      <c r="D11" s="80">
        <f t="shared" si="1"/>
        <v>202934757</v>
      </c>
      <c r="E11" s="77" t="s">
        <v>415</v>
      </c>
      <c r="F11" s="71">
        <f>46395978+56273448+100265331</f>
        <v>202934757</v>
      </c>
      <c r="G11" s="73"/>
      <c r="H11" s="119">
        <f t="shared" si="0"/>
        <v>3</v>
      </c>
      <c r="I11" s="56"/>
      <c r="J11" s="56"/>
      <c r="K11" s="56"/>
      <c r="L11" s="56"/>
      <c r="M11" s="56"/>
      <c r="N11" s="56"/>
      <c r="O11" s="56"/>
      <c r="P11" s="56"/>
      <c r="Q11" s="56"/>
    </row>
    <row r="12" spans="1:17" s="55" customFormat="1" ht="57" customHeight="1" x14ac:dyDescent="0.25">
      <c r="A12" s="55">
        <v>3</v>
      </c>
      <c r="B12" s="67" t="s">
        <v>133</v>
      </c>
      <c r="C12" s="16"/>
      <c r="D12" s="80">
        <f t="shared" si="1"/>
        <v>132145055</v>
      </c>
      <c r="E12" s="77" t="s">
        <v>416</v>
      </c>
      <c r="F12" s="72">
        <v>132145055</v>
      </c>
      <c r="G12" s="73"/>
      <c r="H12" s="119">
        <f t="shared" si="0"/>
        <v>3</v>
      </c>
      <c r="I12" s="56"/>
      <c r="J12" s="56"/>
      <c r="K12" s="56"/>
      <c r="L12" s="56"/>
      <c r="M12" s="56"/>
      <c r="N12" s="56"/>
      <c r="O12" s="56"/>
      <c r="P12" s="56"/>
      <c r="Q12" s="56"/>
    </row>
    <row r="13" spans="1:17" s="55" customFormat="1" ht="45" x14ac:dyDescent="0.25">
      <c r="A13" s="55">
        <v>3</v>
      </c>
      <c r="B13" s="67" t="s">
        <v>129</v>
      </c>
      <c r="C13" s="16"/>
      <c r="D13" s="80">
        <f t="shared" si="1"/>
        <v>211617980</v>
      </c>
      <c r="E13" s="77" t="s">
        <v>417</v>
      </c>
      <c r="F13" s="71">
        <f>111000026+52931324+47686630</f>
        <v>211617980</v>
      </c>
      <c r="G13" s="73"/>
      <c r="H13" s="119">
        <f t="shared" si="0"/>
        <v>3</v>
      </c>
      <c r="I13" s="56"/>
      <c r="J13" s="56"/>
      <c r="K13" s="56"/>
      <c r="L13" s="56"/>
      <c r="M13" s="56"/>
      <c r="N13" s="56"/>
      <c r="O13" s="56"/>
      <c r="P13" s="56"/>
      <c r="Q13" s="56"/>
    </row>
    <row r="14" spans="1:17" s="55" customFormat="1" ht="59.25" customHeight="1" x14ac:dyDescent="0.25">
      <c r="A14" s="55">
        <v>3</v>
      </c>
      <c r="B14" s="67" t="s">
        <v>141</v>
      </c>
      <c r="C14" s="16"/>
      <c r="D14" s="80">
        <f t="shared" si="1"/>
        <v>201055942</v>
      </c>
      <c r="E14" s="77" t="s">
        <v>418</v>
      </c>
      <c r="F14" s="72">
        <f>93957272+25995387+81103283</f>
        <v>201055942</v>
      </c>
      <c r="G14" s="73"/>
      <c r="H14" s="119">
        <f t="shared" si="0"/>
        <v>3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1:17" s="55" customFormat="1" ht="54" customHeight="1" x14ac:dyDescent="0.25">
      <c r="A15" s="55">
        <v>2</v>
      </c>
      <c r="B15" s="67" t="s">
        <v>313</v>
      </c>
      <c r="C15" s="36"/>
      <c r="D15" s="80">
        <f t="shared" si="1"/>
        <v>200000000</v>
      </c>
      <c r="E15" s="77" t="s">
        <v>411</v>
      </c>
      <c r="F15" s="71">
        <f>102000000+98000000</f>
        <v>200000000</v>
      </c>
      <c r="G15" s="73"/>
      <c r="H15" s="119">
        <f t="shared" si="0"/>
        <v>2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1:17" s="55" customFormat="1" ht="49.5" customHeight="1" x14ac:dyDescent="0.25">
      <c r="A16" s="55">
        <v>2</v>
      </c>
      <c r="B16" s="67" t="s">
        <v>335</v>
      </c>
      <c r="C16" s="16"/>
      <c r="D16" s="80">
        <f t="shared" si="1"/>
        <v>35038417</v>
      </c>
      <c r="E16" s="77" t="s">
        <v>419</v>
      </c>
      <c r="F16" s="72">
        <f>13907772+21130645</f>
        <v>35038417</v>
      </c>
      <c r="G16" s="73"/>
      <c r="H16" s="119">
        <f t="shared" si="0"/>
        <v>2</v>
      </c>
      <c r="I16" s="56"/>
      <c r="J16" s="56"/>
      <c r="K16" s="56"/>
      <c r="L16" s="56"/>
      <c r="M16" s="56"/>
      <c r="N16" s="56"/>
      <c r="O16" s="56"/>
      <c r="P16" s="56"/>
      <c r="Q16" s="56"/>
    </row>
    <row r="17" spans="1:17" s="55" customFormat="1" ht="42.75" customHeight="1" x14ac:dyDescent="0.25">
      <c r="A17" s="55">
        <v>2</v>
      </c>
      <c r="B17" s="67" t="s">
        <v>44</v>
      </c>
      <c r="C17" s="16"/>
      <c r="D17" s="80">
        <f t="shared" si="1"/>
        <v>97981382</v>
      </c>
      <c r="E17" s="77" t="s">
        <v>420</v>
      </c>
      <c r="F17" s="71">
        <f>51015410+46965972</f>
        <v>97981382</v>
      </c>
      <c r="G17" s="73"/>
      <c r="H17" s="119">
        <f t="shared" si="0"/>
        <v>2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s="55" customFormat="1" ht="39" customHeight="1" x14ac:dyDescent="0.25">
      <c r="A18" s="55">
        <v>1</v>
      </c>
      <c r="B18" s="67" t="s">
        <v>56</v>
      </c>
      <c r="C18" s="16"/>
      <c r="D18" s="80">
        <f t="shared" si="1"/>
        <v>0</v>
      </c>
      <c r="E18" s="78" t="s">
        <v>421</v>
      </c>
      <c r="F18" s="71">
        <v>0</v>
      </c>
      <c r="G18" s="73"/>
      <c r="H18" s="119">
        <f t="shared" si="0"/>
        <v>1</v>
      </c>
      <c r="I18" s="56"/>
      <c r="J18" s="56"/>
      <c r="K18" s="56"/>
      <c r="L18" s="56"/>
      <c r="M18" s="56"/>
      <c r="N18" s="56"/>
      <c r="O18" s="56"/>
      <c r="P18" s="56"/>
      <c r="Q18" s="56"/>
    </row>
    <row r="19" spans="1:17" s="55" customFormat="1" ht="44.25" customHeight="1" x14ac:dyDescent="0.25">
      <c r="A19" s="55">
        <v>1</v>
      </c>
      <c r="B19" s="67" t="s">
        <v>153</v>
      </c>
      <c r="C19" s="16"/>
      <c r="D19" s="80">
        <f t="shared" si="1"/>
        <v>71688042</v>
      </c>
      <c r="E19" s="78" t="s">
        <v>422</v>
      </c>
      <c r="F19" s="72">
        <f>71688042</f>
        <v>71688042</v>
      </c>
      <c r="G19" s="73"/>
      <c r="H19" s="119">
        <f t="shared" si="0"/>
        <v>1</v>
      </c>
      <c r="I19" s="56"/>
      <c r="J19" s="56"/>
      <c r="K19" s="56"/>
      <c r="L19" s="56"/>
      <c r="M19" s="56"/>
      <c r="N19" s="56"/>
      <c r="O19" s="56"/>
      <c r="P19" s="56"/>
      <c r="Q19" s="56"/>
    </row>
    <row r="20" spans="1:17" s="55" customFormat="1" ht="47.25" customHeight="1" x14ac:dyDescent="0.25">
      <c r="A20" s="55">
        <v>1</v>
      </c>
      <c r="B20" s="67" t="s">
        <v>197</v>
      </c>
      <c r="C20" s="16"/>
      <c r="D20" s="80">
        <f t="shared" si="1"/>
        <v>598000</v>
      </c>
      <c r="E20" s="78" t="s">
        <v>423</v>
      </c>
      <c r="F20" s="72">
        <v>598000</v>
      </c>
      <c r="G20" s="73"/>
      <c r="H20" s="119">
        <f t="shared" si="0"/>
        <v>1</v>
      </c>
      <c r="I20" s="56"/>
      <c r="J20" s="56"/>
      <c r="K20" s="56"/>
      <c r="L20" s="56"/>
      <c r="M20" s="56"/>
      <c r="N20" s="56"/>
      <c r="O20" s="56"/>
      <c r="P20" s="56"/>
      <c r="Q20" s="56"/>
    </row>
    <row r="21" spans="1:17" s="55" customFormat="1" ht="47.25" customHeight="1" x14ac:dyDescent="0.25">
      <c r="A21" s="55">
        <v>1</v>
      </c>
      <c r="B21" s="67" t="s">
        <v>160</v>
      </c>
      <c r="C21" s="16"/>
      <c r="D21" s="80">
        <f t="shared" si="1"/>
        <v>126520103</v>
      </c>
      <c r="E21" s="78" t="s">
        <v>424</v>
      </c>
      <c r="F21" s="71">
        <v>126520103</v>
      </c>
      <c r="G21" s="73"/>
      <c r="H21" s="119">
        <f t="shared" si="0"/>
        <v>1</v>
      </c>
      <c r="I21" s="56"/>
      <c r="J21" s="56"/>
      <c r="K21" s="56"/>
      <c r="L21" s="56"/>
      <c r="M21" s="56"/>
      <c r="N21" s="56"/>
      <c r="O21" s="56"/>
      <c r="P21" s="56"/>
      <c r="Q21" s="56"/>
    </row>
    <row r="22" spans="1:17" s="55" customFormat="1" ht="47.25" customHeight="1" x14ac:dyDescent="0.25">
      <c r="A22" s="55">
        <v>1</v>
      </c>
      <c r="B22" s="67" t="s">
        <v>108</v>
      </c>
      <c r="C22" s="16"/>
      <c r="D22" s="80">
        <f t="shared" si="1"/>
        <v>66275746.68</v>
      </c>
      <c r="E22" s="78" t="s">
        <v>425</v>
      </c>
      <c r="F22" s="72">
        <v>66275746.68</v>
      </c>
      <c r="G22" s="73"/>
      <c r="H22" s="119">
        <f t="shared" si="0"/>
        <v>1</v>
      </c>
      <c r="I22" s="56"/>
      <c r="J22" s="56"/>
      <c r="K22" s="56"/>
      <c r="L22" s="56"/>
      <c r="M22" s="56"/>
      <c r="N22" s="56"/>
      <c r="O22" s="56"/>
      <c r="P22" s="56"/>
      <c r="Q22" s="56"/>
    </row>
    <row r="23" spans="1:17" s="55" customFormat="1" ht="47.25" customHeight="1" x14ac:dyDescent="0.25">
      <c r="A23" s="55">
        <v>1</v>
      </c>
      <c r="B23" s="67" t="s">
        <v>150</v>
      </c>
      <c r="C23" s="16"/>
      <c r="D23" s="80">
        <f t="shared" si="1"/>
        <v>40191350</v>
      </c>
      <c r="E23" s="78" t="s">
        <v>426</v>
      </c>
      <c r="F23" s="72">
        <v>40191350</v>
      </c>
      <c r="G23" s="73"/>
      <c r="H23" s="119">
        <f t="shared" si="0"/>
        <v>1</v>
      </c>
      <c r="I23" s="56"/>
      <c r="J23" s="56"/>
      <c r="K23" s="56"/>
      <c r="L23" s="56"/>
      <c r="M23" s="56"/>
      <c r="N23" s="56"/>
      <c r="O23" s="56"/>
      <c r="P23" s="56"/>
      <c r="Q23" s="56"/>
    </row>
    <row r="24" spans="1:17" s="55" customFormat="1" ht="47.25" customHeight="1" thickBot="1" x14ac:dyDescent="0.3">
      <c r="A24" s="55">
        <v>1</v>
      </c>
      <c r="B24" s="70" t="s">
        <v>287</v>
      </c>
      <c r="C24" s="74"/>
      <c r="D24" s="81">
        <f t="shared" si="1"/>
        <v>61099788</v>
      </c>
      <c r="E24" s="79" t="s">
        <v>427</v>
      </c>
      <c r="F24" s="120">
        <v>61099788</v>
      </c>
      <c r="G24" s="120">
        <v>8500000</v>
      </c>
      <c r="H24" s="121">
        <f t="shared" si="0"/>
        <v>1</v>
      </c>
      <c r="I24" s="56"/>
      <c r="J24" s="56"/>
      <c r="K24" s="56"/>
      <c r="L24" s="56"/>
      <c r="M24" s="56"/>
      <c r="N24" s="56"/>
      <c r="O24" s="56"/>
      <c r="P24" s="56"/>
      <c r="Q24" s="56"/>
    </row>
    <row r="25" spans="1:17" s="58" customFormat="1" ht="21" thickBot="1" x14ac:dyDescent="0.3">
      <c r="B25" s="131" t="s">
        <v>342</v>
      </c>
      <c r="C25" s="132"/>
      <c r="D25" s="82">
        <f>SUM(D4:D24)</f>
        <v>2876343013.1699996</v>
      </c>
      <c r="E25" s="65"/>
      <c r="F25" s="56"/>
      <c r="G25" s="56"/>
      <c r="H25" s="64">
        <f>SUM(H4:H24)</f>
        <v>72</v>
      </c>
      <c r="I25" s="59"/>
      <c r="J25" s="59"/>
      <c r="K25" s="59"/>
      <c r="L25" s="59"/>
      <c r="M25" s="59"/>
      <c r="N25" s="59"/>
      <c r="O25" s="59"/>
      <c r="P25" s="59"/>
      <c r="Q25" s="59"/>
    </row>
    <row r="26" spans="1:17" s="55" customFormat="1" x14ac:dyDescent="0.25">
      <c r="B26" s="61"/>
      <c r="F26" s="56"/>
      <c r="G26" s="56"/>
      <c r="H26" s="68"/>
      <c r="I26" s="56"/>
      <c r="J26" s="56"/>
      <c r="K26" s="56"/>
      <c r="L26" s="56"/>
      <c r="M26" s="56"/>
      <c r="N26" s="56"/>
      <c r="O26" s="56"/>
      <c r="P26" s="56"/>
      <c r="Q26" s="56"/>
    </row>
    <row r="27" spans="1:17" s="55" customFormat="1" x14ac:dyDescent="0.25">
      <c r="B27" s="61"/>
      <c r="F27" s="56"/>
      <c r="G27" s="56"/>
      <c r="H27" s="68"/>
      <c r="I27" s="56"/>
      <c r="J27" s="56"/>
      <c r="K27" s="56"/>
      <c r="L27" s="56"/>
      <c r="M27" s="56"/>
      <c r="N27" s="56"/>
      <c r="O27" s="56"/>
      <c r="P27" s="56"/>
      <c r="Q27" s="56"/>
    </row>
    <row r="28" spans="1:17" s="55" customFormat="1" x14ac:dyDescent="0.25">
      <c r="B28" s="61"/>
      <c r="F28" s="56"/>
      <c r="G28" s="56"/>
      <c r="H28" s="68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55" customFormat="1" x14ac:dyDescent="0.25">
      <c r="B29" s="61"/>
      <c r="F29" s="56"/>
      <c r="G29" s="56"/>
      <c r="H29" s="68"/>
      <c r="I29" s="56"/>
      <c r="J29" s="56"/>
      <c r="K29" s="56"/>
      <c r="L29" s="56"/>
      <c r="M29" s="56"/>
      <c r="N29" s="56"/>
      <c r="O29" s="56"/>
      <c r="P29" s="56"/>
      <c r="Q29" s="56"/>
    </row>
    <row r="30" spans="1:17" s="55" customFormat="1" x14ac:dyDescent="0.25">
      <c r="B30" s="61"/>
      <c r="F30" s="56"/>
      <c r="G30" s="56"/>
      <c r="H30" s="68"/>
      <c r="I30" s="56"/>
      <c r="J30" s="56"/>
      <c r="K30" s="56"/>
      <c r="L30" s="56"/>
      <c r="M30" s="56"/>
      <c r="N30" s="56"/>
      <c r="O30" s="56"/>
      <c r="P30" s="56"/>
      <c r="Q30" s="56"/>
    </row>
    <row r="31" spans="1:17" s="55" customFormat="1" x14ac:dyDescent="0.25">
      <c r="B31" s="61"/>
      <c r="F31" s="56"/>
      <c r="G31" s="56"/>
      <c r="H31" s="68"/>
      <c r="I31" s="56"/>
      <c r="J31" s="56"/>
      <c r="K31" s="56"/>
      <c r="L31" s="56"/>
      <c r="M31" s="56"/>
      <c r="N31" s="56"/>
      <c r="O31" s="56"/>
      <c r="P31" s="56"/>
      <c r="Q31" s="56"/>
    </row>
    <row r="32" spans="1:17" s="55" customFormat="1" x14ac:dyDescent="0.25">
      <c r="B32" s="61"/>
      <c r="F32" s="56"/>
      <c r="G32" s="56"/>
      <c r="H32" s="68"/>
      <c r="I32" s="56"/>
      <c r="J32" s="56"/>
      <c r="K32" s="56"/>
      <c r="L32" s="56"/>
      <c r="M32" s="56"/>
      <c r="N32" s="56"/>
      <c r="O32" s="56"/>
      <c r="P32" s="56"/>
      <c r="Q32" s="56"/>
    </row>
    <row r="33" spans="2:17" s="55" customFormat="1" x14ac:dyDescent="0.25">
      <c r="B33" s="61"/>
      <c r="F33" s="56"/>
      <c r="G33" s="56"/>
      <c r="H33" s="68"/>
      <c r="I33" s="56"/>
      <c r="J33" s="56"/>
      <c r="K33" s="56"/>
      <c r="L33" s="56"/>
      <c r="M33" s="56"/>
      <c r="N33" s="56"/>
      <c r="O33" s="56"/>
      <c r="P33" s="56"/>
      <c r="Q33" s="56"/>
    </row>
    <row r="34" spans="2:17" s="55" customFormat="1" x14ac:dyDescent="0.25">
      <c r="B34" s="61"/>
      <c r="F34" s="56"/>
      <c r="G34" s="56"/>
      <c r="H34" s="68"/>
      <c r="I34" s="56"/>
      <c r="J34" s="56"/>
      <c r="K34" s="56"/>
      <c r="L34" s="56"/>
      <c r="M34" s="56"/>
      <c r="N34" s="56"/>
      <c r="O34" s="56"/>
      <c r="P34" s="56"/>
      <c r="Q34" s="56"/>
    </row>
    <row r="35" spans="2:17" s="55" customFormat="1" x14ac:dyDescent="0.25">
      <c r="B35" s="61"/>
      <c r="F35" s="56"/>
      <c r="G35" s="56"/>
      <c r="H35" s="68"/>
      <c r="I35" s="56"/>
      <c r="J35" s="56"/>
      <c r="K35" s="56"/>
      <c r="L35" s="56"/>
      <c r="M35" s="56"/>
      <c r="N35" s="56"/>
      <c r="O35" s="56"/>
      <c r="P35" s="56"/>
      <c r="Q35" s="56"/>
    </row>
    <row r="36" spans="2:17" s="55" customFormat="1" x14ac:dyDescent="0.25">
      <c r="B36" s="61"/>
      <c r="F36" s="56"/>
      <c r="G36" s="56"/>
      <c r="H36" s="68"/>
      <c r="I36" s="56"/>
      <c r="J36" s="56"/>
      <c r="K36" s="56"/>
      <c r="L36" s="56"/>
      <c r="M36" s="56"/>
      <c r="N36" s="56"/>
      <c r="O36" s="56"/>
      <c r="P36" s="56"/>
      <c r="Q36" s="56"/>
    </row>
    <row r="37" spans="2:17" s="55" customFormat="1" x14ac:dyDescent="0.25">
      <c r="B37" s="61"/>
      <c r="F37" s="56"/>
      <c r="G37" s="56"/>
      <c r="H37" s="68"/>
      <c r="I37" s="56"/>
      <c r="J37" s="56"/>
      <c r="K37" s="56"/>
      <c r="L37" s="56"/>
      <c r="M37" s="56"/>
      <c r="N37" s="56"/>
      <c r="O37" s="56"/>
      <c r="P37" s="56"/>
      <c r="Q37" s="56"/>
    </row>
    <row r="38" spans="2:17" s="55" customFormat="1" x14ac:dyDescent="0.25">
      <c r="B38" s="61"/>
      <c r="F38" s="56"/>
      <c r="G38" s="56"/>
      <c r="H38" s="68"/>
      <c r="I38" s="56"/>
      <c r="J38" s="56"/>
      <c r="K38" s="56"/>
      <c r="L38" s="56"/>
      <c r="M38" s="56"/>
      <c r="N38" s="56"/>
      <c r="O38" s="56"/>
      <c r="P38" s="56"/>
      <c r="Q38" s="56"/>
    </row>
    <row r="39" spans="2:17" s="55" customFormat="1" x14ac:dyDescent="0.25">
      <c r="B39" s="61"/>
      <c r="F39" s="56"/>
      <c r="G39" s="56"/>
      <c r="H39" s="68"/>
      <c r="I39" s="56"/>
      <c r="J39" s="56"/>
      <c r="K39" s="56"/>
      <c r="L39" s="56"/>
      <c r="M39" s="56"/>
      <c r="N39" s="56"/>
      <c r="O39" s="56"/>
      <c r="P39" s="56"/>
      <c r="Q39" s="56"/>
    </row>
    <row r="40" spans="2:17" s="55" customFormat="1" x14ac:dyDescent="0.25">
      <c r="B40" s="61"/>
      <c r="F40" s="56"/>
      <c r="G40" s="56"/>
      <c r="H40" s="68"/>
      <c r="I40" s="56"/>
      <c r="J40" s="56"/>
      <c r="K40" s="56"/>
      <c r="L40" s="56"/>
      <c r="M40" s="56"/>
      <c r="N40" s="56"/>
      <c r="O40" s="56"/>
      <c r="P40" s="56"/>
      <c r="Q40" s="56"/>
    </row>
    <row r="41" spans="2:17" s="55" customFormat="1" x14ac:dyDescent="0.25">
      <c r="B41" s="61"/>
      <c r="F41" s="56"/>
      <c r="G41" s="56"/>
      <c r="H41" s="68"/>
      <c r="I41" s="56"/>
      <c r="J41" s="56"/>
      <c r="K41" s="56"/>
      <c r="L41" s="56"/>
      <c r="M41" s="56"/>
      <c r="N41" s="56"/>
      <c r="O41" s="56"/>
      <c r="P41" s="56"/>
      <c r="Q41" s="56"/>
    </row>
    <row r="42" spans="2:17" s="55" customFormat="1" x14ac:dyDescent="0.25">
      <c r="B42" s="61"/>
      <c r="F42" s="56"/>
      <c r="G42" s="56"/>
      <c r="H42" s="68"/>
      <c r="I42" s="56"/>
      <c r="J42" s="56"/>
      <c r="K42" s="56"/>
      <c r="L42" s="56"/>
      <c r="M42" s="56"/>
      <c r="N42" s="56"/>
      <c r="O42" s="56"/>
      <c r="P42" s="56"/>
      <c r="Q42" s="56"/>
    </row>
    <row r="43" spans="2:17" s="55" customFormat="1" x14ac:dyDescent="0.25">
      <c r="B43" s="61"/>
      <c r="F43" s="56"/>
      <c r="G43" s="56"/>
      <c r="H43" s="68"/>
      <c r="I43" s="56"/>
      <c r="J43" s="56"/>
      <c r="K43" s="56"/>
      <c r="L43" s="56"/>
      <c r="M43" s="56"/>
      <c r="N43" s="56"/>
      <c r="O43" s="56"/>
      <c r="P43" s="56"/>
      <c r="Q43" s="56"/>
    </row>
    <row r="44" spans="2:17" s="55" customFormat="1" x14ac:dyDescent="0.25">
      <c r="B44" s="61"/>
      <c r="F44" s="56"/>
      <c r="G44" s="56"/>
      <c r="H44" s="68"/>
      <c r="I44" s="56"/>
      <c r="J44" s="56"/>
      <c r="K44" s="56"/>
      <c r="L44" s="56"/>
      <c r="M44" s="56"/>
      <c r="N44" s="56"/>
      <c r="O44" s="56"/>
      <c r="P44" s="56"/>
      <c r="Q44" s="56"/>
    </row>
    <row r="45" spans="2:17" s="55" customFormat="1" x14ac:dyDescent="0.25">
      <c r="B45" s="61"/>
      <c r="F45" s="56"/>
      <c r="G45" s="56"/>
      <c r="H45" s="68"/>
      <c r="I45" s="56"/>
      <c r="J45" s="56"/>
      <c r="K45" s="56"/>
      <c r="L45" s="56"/>
      <c r="M45" s="56"/>
      <c r="N45" s="56"/>
      <c r="O45" s="56"/>
      <c r="P45" s="56"/>
      <c r="Q45" s="56"/>
    </row>
    <row r="46" spans="2:17" s="55" customFormat="1" x14ac:dyDescent="0.25">
      <c r="B46" s="61"/>
      <c r="F46" s="56"/>
      <c r="G46" s="56"/>
      <c r="H46" s="68"/>
      <c r="I46" s="56"/>
      <c r="J46" s="56"/>
      <c r="K46" s="56"/>
      <c r="L46" s="56"/>
      <c r="M46" s="56"/>
      <c r="N46" s="56"/>
      <c r="O46" s="56"/>
      <c r="P46" s="56"/>
      <c r="Q46" s="56"/>
    </row>
    <row r="47" spans="2:17" s="55" customFormat="1" x14ac:dyDescent="0.25">
      <c r="B47" s="61"/>
      <c r="F47" s="56"/>
      <c r="G47" s="56"/>
      <c r="H47" s="68"/>
      <c r="I47" s="56"/>
      <c r="J47" s="56"/>
      <c r="K47" s="56"/>
      <c r="L47" s="56"/>
      <c r="M47" s="56"/>
      <c r="N47" s="56"/>
      <c r="O47" s="56"/>
      <c r="P47" s="56"/>
      <c r="Q47" s="56"/>
    </row>
    <row r="48" spans="2:17" s="55" customFormat="1" x14ac:dyDescent="0.25">
      <c r="B48" s="61"/>
      <c r="F48" s="56"/>
      <c r="G48" s="56"/>
      <c r="H48" s="68"/>
      <c r="I48" s="56"/>
      <c r="J48" s="56"/>
      <c r="K48" s="56"/>
      <c r="L48" s="56"/>
      <c r="M48" s="56"/>
      <c r="N48" s="56"/>
      <c r="O48" s="56"/>
      <c r="P48" s="56"/>
      <c r="Q48" s="56"/>
    </row>
    <row r="49" spans="2:17" s="55" customFormat="1" x14ac:dyDescent="0.25">
      <c r="B49" s="61"/>
      <c r="F49" s="56"/>
      <c r="G49" s="56"/>
      <c r="H49" s="68"/>
      <c r="I49" s="56"/>
      <c r="J49" s="56"/>
      <c r="K49" s="56"/>
      <c r="L49" s="56"/>
      <c r="M49" s="56"/>
      <c r="N49" s="56"/>
      <c r="O49" s="56"/>
      <c r="P49" s="56"/>
      <c r="Q49" s="56"/>
    </row>
    <row r="50" spans="2:17" s="55" customFormat="1" x14ac:dyDescent="0.25">
      <c r="B50" s="61"/>
      <c r="F50" s="56"/>
      <c r="G50" s="56"/>
      <c r="H50" s="68"/>
      <c r="I50" s="56"/>
      <c r="J50" s="56"/>
      <c r="K50" s="56"/>
      <c r="L50" s="56"/>
      <c r="M50" s="56"/>
      <c r="N50" s="56"/>
      <c r="O50" s="56"/>
      <c r="P50" s="56"/>
      <c r="Q50" s="56"/>
    </row>
    <row r="51" spans="2:17" s="55" customFormat="1" x14ac:dyDescent="0.25">
      <c r="B51" s="61"/>
      <c r="F51" s="56"/>
      <c r="G51" s="56"/>
      <c r="H51" s="68"/>
      <c r="I51" s="56"/>
      <c r="J51" s="56"/>
      <c r="K51" s="56"/>
      <c r="L51" s="56"/>
      <c r="M51" s="56"/>
      <c r="N51" s="56"/>
      <c r="O51" s="56"/>
      <c r="P51" s="56"/>
      <c r="Q51" s="56"/>
    </row>
    <row r="52" spans="2:17" s="55" customFormat="1" x14ac:dyDescent="0.25">
      <c r="B52" s="61"/>
      <c r="F52" s="56"/>
      <c r="G52" s="56"/>
      <c r="H52" s="68"/>
      <c r="I52" s="56"/>
      <c r="J52" s="56"/>
      <c r="K52" s="56"/>
      <c r="L52" s="56"/>
      <c r="M52" s="56"/>
      <c r="N52" s="56"/>
      <c r="O52" s="56"/>
      <c r="P52" s="56"/>
      <c r="Q52" s="56"/>
    </row>
    <row r="53" spans="2:17" s="55" customFormat="1" x14ac:dyDescent="0.25">
      <c r="B53" s="61"/>
      <c r="F53" s="56"/>
      <c r="G53" s="56"/>
      <c r="H53" s="68"/>
      <c r="I53" s="56"/>
      <c r="J53" s="56"/>
      <c r="K53" s="56"/>
      <c r="L53" s="56"/>
      <c r="M53" s="56"/>
      <c r="N53" s="56"/>
      <c r="O53" s="56"/>
      <c r="P53" s="56"/>
      <c r="Q53" s="56"/>
    </row>
    <row r="54" spans="2:17" s="55" customFormat="1" x14ac:dyDescent="0.25">
      <c r="B54" s="61"/>
      <c r="F54" s="56"/>
      <c r="G54" s="56"/>
      <c r="H54" s="68"/>
      <c r="I54" s="56"/>
      <c r="J54" s="56"/>
      <c r="K54" s="56"/>
      <c r="L54" s="56"/>
      <c r="M54" s="56"/>
      <c r="N54" s="56"/>
      <c r="O54" s="56"/>
      <c r="P54" s="56"/>
      <c r="Q54" s="56"/>
    </row>
    <row r="55" spans="2:17" s="55" customFormat="1" x14ac:dyDescent="0.25">
      <c r="B55" s="61"/>
      <c r="F55" s="56"/>
      <c r="G55" s="56"/>
      <c r="H55" s="68"/>
      <c r="I55" s="56"/>
      <c r="J55" s="56"/>
      <c r="K55" s="56"/>
      <c r="L55" s="56"/>
      <c r="M55" s="56"/>
      <c r="N55" s="56"/>
      <c r="O55" s="56"/>
      <c r="P55" s="56"/>
      <c r="Q55" s="56"/>
    </row>
    <row r="56" spans="2:17" s="55" customFormat="1" x14ac:dyDescent="0.25">
      <c r="B56" s="61"/>
      <c r="F56" s="56"/>
      <c r="G56" s="56"/>
      <c r="H56" s="68"/>
      <c r="I56" s="56"/>
      <c r="J56" s="56"/>
      <c r="K56" s="56"/>
      <c r="L56" s="56"/>
      <c r="M56" s="56"/>
      <c r="N56" s="56"/>
      <c r="O56" s="56"/>
      <c r="P56" s="56"/>
      <c r="Q56" s="56"/>
    </row>
    <row r="57" spans="2:17" s="55" customFormat="1" x14ac:dyDescent="0.25">
      <c r="B57" s="61"/>
      <c r="F57" s="56"/>
      <c r="G57" s="56"/>
      <c r="H57" s="68"/>
      <c r="I57" s="56"/>
      <c r="J57" s="56"/>
      <c r="K57" s="56"/>
      <c r="L57" s="56"/>
      <c r="M57" s="56"/>
      <c r="N57" s="56"/>
      <c r="O57" s="56"/>
      <c r="P57" s="56"/>
      <c r="Q57" s="56"/>
    </row>
    <row r="58" spans="2:17" s="55" customFormat="1" x14ac:dyDescent="0.25">
      <c r="B58" s="61"/>
      <c r="F58" s="56"/>
      <c r="G58" s="56"/>
      <c r="H58" s="68"/>
      <c r="I58" s="56"/>
      <c r="J58" s="56"/>
      <c r="K58" s="56"/>
      <c r="L58" s="56"/>
      <c r="M58" s="56"/>
      <c r="N58" s="56"/>
      <c r="O58" s="56"/>
      <c r="P58" s="56"/>
      <c r="Q58" s="56"/>
    </row>
    <row r="59" spans="2:17" s="55" customFormat="1" x14ac:dyDescent="0.25">
      <c r="B59" s="61"/>
      <c r="F59" s="56"/>
      <c r="G59" s="56"/>
      <c r="H59" s="68"/>
      <c r="I59" s="56"/>
      <c r="J59" s="56"/>
      <c r="K59" s="56"/>
      <c r="L59" s="56"/>
      <c r="M59" s="56"/>
      <c r="N59" s="56"/>
      <c r="O59" s="56"/>
      <c r="P59" s="56"/>
      <c r="Q59" s="56"/>
    </row>
    <row r="60" spans="2:17" s="55" customFormat="1" x14ac:dyDescent="0.25">
      <c r="B60" s="61"/>
      <c r="F60" s="56"/>
      <c r="G60" s="56"/>
      <c r="H60" s="68"/>
      <c r="I60" s="56"/>
      <c r="J60" s="56"/>
      <c r="K60" s="56"/>
      <c r="L60" s="56"/>
      <c r="M60" s="56"/>
      <c r="N60" s="56"/>
      <c r="O60" s="56"/>
      <c r="P60" s="56"/>
      <c r="Q60" s="56"/>
    </row>
    <row r="61" spans="2:17" s="55" customFormat="1" x14ac:dyDescent="0.25">
      <c r="B61" s="61"/>
      <c r="F61" s="56"/>
      <c r="G61" s="56"/>
      <c r="H61" s="68"/>
      <c r="I61" s="56"/>
      <c r="J61" s="56"/>
      <c r="K61" s="56"/>
      <c r="L61" s="56"/>
      <c r="M61" s="56"/>
      <c r="N61" s="56"/>
      <c r="O61" s="56"/>
      <c r="P61" s="56"/>
      <c r="Q61" s="56"/>
    </row>
    <row r="62" spans="2:17" s="55" customFormat="1" x14ac:dyDescent="0.25">
      <c r="B62" s="61"/>
      <c r="F62" s="56"/>
      <c r="G62" s="56"/>
      <c r="H62" s="68"/>
      <c r="I62" s="56"/>
      <c r="J62" s="56"/>
      <c r="K62" s="56"/>
      <c r="L62" s="56"/>
      <c r="M62" s="56"/>
      <c r="N62" s="56"/>
      <c r="O62" s="56"/>
      <c r="P62" s="56"/>
      <c r="Q62" s="56"/>
    </row>
    <row r="63" spans="2:17" s="55" customFormat="1" x14ac:dyDescent="0.25">
      <c r="B63" s="61"/>
      <c r="F63" s="56"/>
      <c r="G63" s="56"/>
      <c r="H63" s="68"/>
      <c r="I63" s="56"/>
      <c r="J63" s="56"/>
      <c r="K63" s="56"/>
      <c r="L63" s="56"/>
      <c r="M63" s="56"/>
      <c r="N63" s="56"/>
      <c r="O63" s="56"/>
      <c r="P63" s="56"/>
      <c r="Q63" s="56"/>
    </row>
    <row r="64" spans="2:17" s="55" customFormat="1" x14ac:dyDescent="0.25">
      <c r="B64" s="61"/>
      <c r="F64" s="56"/>
      <c r="G64" s="56"/>
      <c r="H64" s="68"/>
      <c r="I64" s="56"/>
      <c r="J64" s="56"/>
      <c r="K64" s="56"/>
      <c r="L64" s="56"/>
      <c r="M64" s="56"/>
      <c r="N64" s="56"/>
      <c r="O64" s="56"/>
      <c r="P64" s="56"/>
      <c r="Q64" s="56"/>
    </row>
    <row r="65" spans="2:17" s="55" customFormat="1" x14ac:dyDescent="0.25">
      <c r="B65" s="61"/>
      <c r="F65" s="56"/>
      <c r="G65" s="56"/>
      <c r="H65" s="68"/>
      <c r="I65" s="56"/>
      <c r="J65" s="56"/>
      <c r="K65" s="56"/>
      <c r="L65" s="56"/>
      <c r="M65" s="56"/>
      <c r="N65" s="56"/>
      <c r="O65" s="56"/>
      <c r="P65" s="56"/>
      <c r="Q65" s="56"/>
    </row>
    <row r="66" spans="2:17" s="55" customFormat="1" x14ac:dyDescent="0.25">
      <c r="B66" s="61"/>
      <c r="F66" s="56"/>
      <c r="G66" s="56"/>
      <c r="H66" s="68"/>
      <c r="I66" s="56"/>
      <c r="J66" s="56"/>
      <c r="K66" s="56"/>
      <c r="L66" s="56"/>
      <c r="M66" s="56"/>
      <c r="N66" s="56"/>
      <c r="O66" s="56"/>
      <c r="P66" s="56"/>
      <c r="Q66" s="56"/>
    </row>
    <row r="67" spans="2:17" s="55" customFormat="1" x14ac:dyDescent="0.25">
      <c r="B67" s="61"/>
      <c r="F67" s="56"/>
      <c r="G67" s="56"/>
      <c r="H67" s="68"/>
      <c r="I67" s="56"/>
      <c r="J67" s="56"/>
      <c r="K67" s="56"/>
      <c r="L67" s="56"/>
      <c r="M67" s="56"/>
      <c r="N67" s="56"/>
      <c r="O67" s="56"/>
      <c r="P67" s="56"/>
      <c r="Q67" s="56"/>
    </row>
    <row r="68" spans="2:17" s="55" customFormat="1" x14ac:dyDescent="0.25">
      <c r="B68" s="61"/>
      <c r="F68" s="56"/>
      <c r="G68" s="56"/>
      <c r="H68" s="68"/>
      <c r="I68" s="56"/>
      <c r="J68" s="56"/>
      <c r="K68" s="56"/>
      <c r="L68" s="56"/>
      <c r="M68" s="56"/>
      <c r="N68" s="56"/>
      <c r="O68" s="56"/>
      <c r="P68" s="56"/>
      <c r="Q68" s="56"/>
    </row>
    <row r="69" spans="2:17" s="55" customFormat="1" x14ac:dyDescent="0.25">
      <c r="B69" s="61"/>
      <c r="F69" s="56"/>
      <c r="G69" s="56"/>
      <c r="H69" s="68"/>
      <c r="I69" s="56"/>
      <c r="J69" s="56"/>
      <c r="K69" s="56"/>
      <c r="L69" s="56"/>
      <c r="M69" s="56"/>
      <c r="N69" s="56"/>
      <c r="O69" s="56"/>
      <c r="P69" s="56"/>
      <c r="Q69" s="56"/>
    </row>
    <row r="70" spans="2:17" s="55" customFormat="1" x14ac:dyDescent="0.25">
      <c r="B70" s="61"/>
      <c r="F70" s="56"/>
      <c r="G70" s="56"/>
      <c r="H70" s="68"/>
      <c r="I70" s="56"/>
      <c r="J70" s="56"/>
      <c r="K70" s="56"/>
      <c r="L70" s="56"/>
      <c r="M70" s="56"/>
      <c r="N70" s="56"/>
      <c r="O70" s="56"/>
      <c r="P70" s="56"/>
      <c r="Q70" s="56"/>
    </row>
    <row r="71" spans="2:17" s="55" customFormat="1" x14ac:dyDescent="0.25">
      <c r="B71" s="61"/>
      <c r="F71" s="56"/>
      <c r="G71" s="56"/>
      <c r="H71" s="68"/>
      <c r="I71" s="56"/>
      <c r="J71" s="56"/>
      <c r="K71" s="56"/>
      <c r="L71" s="56"/>
      <c r="M71" s="56"/>
      <c r="N71" s="56"/>
      <c r="O71" s="56"/>
      <c r="P71" s="56"/>
      <c r="Q71" s="56"/>
    </row>
    <row r="72" spans="2:17" s="55" customFormat="1" x14ac:dyDescent="0.25">
      <c r="B72" s="61"/>
      <c r="F72" s="56"/>
      <c r="G72" s="56"/>
      <c r="H72" s="68"/>
      <c r="I72" s="56"/>
      <c r="J72" s="56"/>
      <c r="K72" s="56"/>
      <c r="L72" s="56"/>
      <c r="M72" s="56"/>
      <c r="N72" s="56"/>
      <c r="O72" s="56"/>
      <c r="P72" s="56"/>
      <c r="Q72" s="56"/>
    </row>
    <row r="73" spans="2:17" s="55" customFormat="1" x14ac:dyDescent="0.25">
      <c r="B73" s="61"/>
      <c r="F73" s="56"/>
      <c r="G73" s="56"/>
      <c r="H73" s="68"/>
      <c r="I73" s="56"/>
      <c r="J73" s="56"/>
      <c r="K73" s="56"/>
      <c r="L73" s="56"/>
      <c r="M73" s="56"/>
      <c r="N73" s="56"/>
      <c r="O73" s="56"/>
      <c r="P73" s="56"/>
      <c r="Q73" s="56"/>
    </row>
    <row r="74" spans="2:17" s="55" customFormat="1" x14ac:dyDescent="0.25">
      <c r="B74" s="61"/>
      <c r="F74" s="56"/>
      <c r="G74" s="56"/>
      <c r="H74" s="68"/>
      <c r="I74" s="56"/>
      <c r="J74" s="56"/>
      <c r="K74" s="56"/>
      <c r="L74" s="56"/>
      <c r="M74" s="56"/>
      <c r="N74" s="56"/>
      <c r="O74" s="56"/>
      <c r="P74" s="56"/>
      <c r="Q74" s="56"/>
    </row>
    <row r="75" spans="2:17" s="55" customFormat="1" x14ac:dyDescent="0.25">
      <c r="B75" s="61"/>
      <c r="F75" s="56"/>
      <c r="G75" s="56"/>
      <c r="H75" s="68"/>
      <c r="I75" s="56"/>
      <c r="J75" s="56"/>
      <c r="K75" s="56"/>
      <c r="L75" s="56"/>
      <c r="M75" s="56"/>
      <c r="N75" s="56"/>
      <c r="O75" s="56"/>
      <c r="P75" s="56"/>
      <c r="Q75" s="56"/>
    </row>
    <row r="76" spans="2:17" s="55" customFormat="1" x14ac:dyDescent="0.25">
      <c r="B76" s="61"/>
      <c r="F76" s="56"/>
      <c r="G76" s="56"/>
      <c r="H76" s="68"/>
      <c r="I76" s="56"/>
      <c r="J76" s="56"/>
      <c r="K76" s="56"/>
      <c r="L76" s="56"/>
      <c r="M76" s="56"/>
      <c r="N76" s="56"/>
      <c r="O76" s="56"/>
      <c r="P76" s="56"/>
      <c r="Q76" s="56"/>
    </row>
  </sheetData>
  <sortState xmlns:xlrd2="http://schemas.microsoft.com/office/spreadsheetml/2017/richdata2" ref="A4:E84">
    <sortCondition descending="1" ref="A3:A84"/>
  </sortState>
  <mergeCells count="2">
    <mergeCell ref="B25:C25"/>
    <mergeCell ref="B1:H1"/>
  </mergeCells>
  <conditionalFormatting sqref="D4:D24">
    <cfRule type="colorScale" priority="1">
      <colorScale>
        <cfvo type="min"/>
        <cfvo type="max"/>
        <color theme="9" tint="-0.249977111117893"/>
        <color rgb="FFFFFF00"/>
      </colorScale>
    </cfRule>
  </conditionalFormatting>
  <pageMargins left="0.25" right="0.25" top="0.75" bottom="0.75" header="0.3" footer="0.3"/>
  <pageSetup scale="54" fitToHeight="0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A23C-EE95-41C6-A2E8-1CAE8D632C00}">
  <dimension ref="A2:P80"/>
  <sheetViews>
    <sheetView zoomScale="70" workbookViewId="0">
      <selection activeCell="H80" sqref="H80"/>
    </sheetView>
  </sheetViews>
  <sheetFormatPr defaultRowHeight="21" x14ac:dyDescent="0.35"/>
  <cols>
    <col min="1" max="1" width="3" bestFit="1" customWidth="1"/>
    <col min="2" max="2" width="35.42578125" customWidth="1"/>
    <col min="3" max="3" width="17.42578125" customWidth="1"/>
    <col min="4" max="4" width="16.28515625" bestFit="1" customWidth="1"/>
    <col min="5" max="5" width="25.42578125" bestFit="1" customWidth="1"/>
    <col min="6" max="6" width="67" bestFit="1" customWidth="1"/>
    <col min="7" max="7" width="25.42578125" bestFit="1" customWidth="1"/>
    <col min="8" max="8" width="20.5703125" bestFit="1" customWidth="1"/>
    <col min="9" max="9" width="39.7109375" style="90" bestFit="1" customWidth="1"/>
    <col min="10" max="10" width="19" bestFit="1" customWidth="1"/>
    <col min="11" max="11" width="18.5703125" bestFit="1" customWidth="1"/>
  </cols>
  <sheetData>
    <row r="2" spans="1:12" s="106" customFormat="1" ht="28.5" x14ac:dyDescent="0.45">
      <c r="B2" s="106" t="s">
        <v>399</v>
      </c>
      <c r="I2" s="83"/>
    </row>
    <row r="3" spans="1:12" s="54" customFormat="1" ht="21.75" customHeight="1" x14ac:dyDescent="0.35">
      <c r="A3" s="84"/>
      <c r="B3" s="111" t="s">
        <v>401</v>
      </c>
      <c r="C3" s="111" t="s">
        <v>402</v>
      </c>
      <c r="D3" s="111" t="s">
        <v>403</v>
      </c>
      <c r="E3" s="111" t="s">
        <v>404</v>
      </c>
      <c r="F3" s="111" t="s">
        <v>358</v>
      </c>
      <c r="G3" s="111" t="s">
        <v>359</v>
      </c>
      <c r="H3"/>
      <c r="I3" s="83" t="s">
        <v>364</v>
      </c>
      <c r="L3" s="88"/>
    </row>
    <row r="4" spans="1:12" x14ac:dyDescent="0.35">
      <c r="A4" s="36">
        <v>1</v>
      </c>
      <c r="B4" s="92" t="s">
        <v>4</v>
      </c>
      <c r="C4" s="92" t="s">
        <v>7</v>
      </c>
      <c r="D4" s="92" t="s">
        <v>37</v>
      </c>
      <c r="E4" s="92" t="s">
        <v>107</v>
      </c>
      <c r="F4" s="93" t="s">
        <v>346</v>
      </c>
      <c r="G4" s="93" t="s">
        <v>108</v>
      </c>
      <c r="H4" t="s">
        <v>390</v>
      </c>
      <c r="I4" s="90" t="s">
        <v>395</v>
      </c>
      <c r="L4" s="85"/>
    </row>
    <row r="5" spans="1:12" x14ac:dyDescent="0.35">
      <c r="A5" s="36">
        <v>2</v>
      </c>
      <c r="B5" s="92" t="s">
        <v>4</v>
      </c>
      <c r="C5" s="92" t="s">
        <v>7</v>
      </c>
      <c r="D5" s="92" t="s">
        <v>37</v>
      </c>
      <c r="E5" s="92" t="s">
        <v>109</v>
      </c>
      <c r="F5" s="93" t="s">
        <v>347</v>
      </c>
      <c r="G5" s="93" t="s">
        <v>110</v>
      </c>
      <c r="H5" t="s">
        <v>390</v>
      </c>
      <c r="L5" s="85"/>
    </row>
    <row r="6" spans="1:12" x14ac:dyDescent="0.35">
      <c r="A6" s="36">
        <v>3</v>
      </c>
      <c r="B6" s="92" t="s">
        <v>4</v>
      </c>
      <c r="C6" s="92" t="s">
        <v>7</v>
      </c>
      <c r="D6" s="92" t="s">
        <v>37</v>
      </c>
      <c r="E6" s="94" t="s">
        <v>111</v>
      </c>
      <c r="F6" s="93" t="s">
        <v>355</v>
      </c>
      <c r="G6" s="93" t="s">
        <v>362</v>
      </c>
      <c r="H6" t="s">
        <v>390</v>
      </c>
      <c r="L6" s="85"/>
    </row>
    <row r="7" spans="1:12" x14ac:dyDescent="0.35">
      <c r="A7" s="36">
        <v>4</v>
      </c>
      <c r="B7" s="92" t="s">
        <v>4</v>
      </c>
      <c r="C7" s="92" t="s">
        <v>7</v>
      </c>
      <c r="D7" s="92" t="s">
        <v>60</v>
      </c>
      <c r="E7" s="92" t="s">
        <v>60</v>
      </c>
      <c r="F7" s="93" t="s">
        <v>357</v>
      </c>
      <c r="G7" s="93" t="s">
        <v>363</v>
      </c>
      <c r="H7" t="s">
        <v>391</v>
      </c>
      <c r="L7" s="85"/>
    </row>
    <row r="8" spans="1:12" x14ac:dyDescent="0.35">
      <c r="A8" s="36">
        <v>5</v>
      </c>
      <c r="B8" s="95" t="s">
        <v>3</v>
      </c>
      <c r="C8" s="95" t="s">
        <v>6</v>
      </c>
      <c r="D8" s="95" t="s">
        <v>59</v>
      </c>
      <c r="E8" s="95" t="s">
        <v>103</v>
      </c>
      <c r="F8" s="96" t="s">
        <v>348</v>
      </c>
      <c r="G8" s="96" t="s">
        <v>360</v>
      </c>
      <c r="H8" t="s">
        <v>390</v>
      </c>
      <c r="L8" s="85"/>
    </row>
    <row r="9" spans="1:12" x14ac:dyDescent="0.35">
      <c r="A9" s="36">
        <v>6</v>
      </c>
      <c r="B9" s="95" t="s">
        <v>3</v>
      </c>
      <c r="C9" s="95" t="s">
        <v>6</v>
      </c>
      <c r="D9" s="95" t="s">
        <v>68</v>
      </c>
      <c r="E9" s="95" t="s">
        <v>101</v>
      </c>
      <c r="F9" s="96" t="s">
        <v>349</v>
      </c>
      <c r="G9" s="96" t="s">
        <v>360</v>
      </c>
      <c r="H9" t="s">
        <v>390</v>
      </c>
      <c r="L9" s="85"/>
    </row>
    <row r="10" spans="1:12" x14ac:dyDescent="0.35">
      <c r="A10" s="36">
        <v>7</v>
      </c>
      <c r="B10" s="95" t="s">
        <v>3</v>
      </c>
      <c r="C10" s="95" t="s">
        <v>6</v>
      </c>
      <c r="D10" s="95" t="s">
        <v>36</v>
      </c>
      <c r="E10" s="95" t="s">
        <v>105</v>
      </c>
      <c r="F10" s="96" t="s">
        <v>350</v>
      </c>
      <c r="G10" s="96" t="s">
        <v>106</v>
      </c>
      <c r="H10" t="s">
        <v>390</v>
      </c>
      <c r="L10" s="85"/>
    </row>
    <row r="11" spans="1:12" x14ac:dyDescent="0.35">
      <c r="A11" s="36">
        <v>8</v>
      </c>
      <c r="B11" s="95" t="s">
        <v>3</v>
      </c>
      <c r="C11" s="95" t="s">
        <v>6</v>
      </c>
      <c r="D11" s="95" t="s">
        <v>68</v>
      </c>
      <c r="E11" s="95" t="s">
        <v>94</v>
      </c>
      <c r="F11" s="96" t="s">
        <v>351</v>
      </c>
      <c r="G11" s="96" t="s">
        <v>361</v>
      </c>
      <c r="H11" t="s">
        <v>390</v>
      </c>
      <c r="L11" s="85"/>
    </row>
    <row r="12" spans="1:12" x14ac:dyDescent="0.35">
      <c r="A12" s="36">
        <v>9</v>
      </c>
      <c r="B12" s="91" t="s">
        <v>2</v>
      </c>
      <c r="C12" s="91" t="s">
        <v>11</v>
      </c>
      <c r="D12" s="91" t="s">
        <v>73</v>
      </c>
      <c r="E12" s="91" t="s">
        <v>311</v>
      </c>
      <c r="F12" s="99" t="s">
        <v>352</v>
      </c>
      <c r="G12" s="99" t="s">
        <v>194</v>
      </c>
      <c r="H12" t="s">
        <v>390</v>
      </c>
      <c r="L12" s="85"/>
    </row>
    <row r="13" spans="1:12" x14ac:dyDescent="0.35">
      <c r="A13" s="36">
        <v>10</v>
      </c>
      <c r="B13" s="91" t="s">
        <v>2</v>
      </c>
      <c r="C13" s="91" t="s">
        <v>11</v>
      </c>
      <c r="D13" s="91" t="s">
        <v>53</v>
      </c>
      <c r="E13" s="91" t="s">
        <v>117</v>
      </c>
      <c r="F13" s="99" t="s">
        <v>353</v>
      </c>
      <c r="G13" s="99" t="s">
        <v>194</v>
      </c>
      <c r="H13" t="s">
        <v>392</v>
      </c>
      <c r="L13" s="85"/>
    </row>
    <row r="14" spans="1:12" x14ac:dyDescent="0.35">
      <c r="A14" s="36">
        <v>11</v>
      </c>
      <c r="B14" s="91" t="s">
        <v>2</v>
      </c>
      <c r="C14" s="91" t="s">
        <v>11</v>
      </c>
      <c r="D14" s="91" t="s">
        <v>73</v>
      </c>
      <c r="E14" s="91" t="s">
        <v>114</v>
      </c>
      <c r="F14" s="99" t="s">
        <v>354</v>
      </c>
      <c r="G14" s="99" t="s">
        <v>194</v>
      </c>
      <c r="H14" t="s">
        <v>390</v>
      </c>
      <c r="L14" s="85"/>
    </row>
    <row r="15" spans="1:12" x14ac:dyDescent="0.35">
      <c r="A15" s="36">
        <v>12</v>
      </c>
      <c r="B15" s="91" t="s">
        <v>2</v>
      </c>
      <c r="C15" s="91" t="s">
        <v>11</v>
      </c>
      <c r="D15" s="91" t="s">
        <v>53</v>
      </c>
      <c r="E15" s="91" t="s">
        <v>121</v>
      </c>
      <c r="F15" s="99" t="s">
        <v>356</v>
      </c>
      <c r="G15" s="99" t="s">
        <v>194</v>
      </c>
      <c r="H15" t="s">
        <v>390</v>
      </c>
      <c r="L15" s="85"/>
    </row>
    <row r="16" spans="1:12" x14ac:dyDescent="0.35">
      <c r="H16" s="85"/>
      <c r="J16" s="69"/>
    </row>
    <row r="17" spans="1:14" s="105" customFormat="1" ht="28.5" x14ac:dyDescent="0.45">
      <c r="B17" s="106" t="s">
        <v>405</v>
      </c>
      <c r="H17" s="107"/>
      <c r="I17" s="90"/>
      <c r="J17" s="108"/>
    </row>
    <row r="18" spans="1:14" s="110" customFormat="1" ht="21.75" customHeight="1" x14ac:dyDescent="0.25">
      <c r="B18" s="111" t="s">
        <v>401</v>
      </c>
      <c r="C18" s="111" t="s">
        <v>402</v>
      </c>
      <c r="D18" s="111" t="s">
        <v>403</v>
      </c>
      <c r="E18" s="111" t="s">
        <v>404</v>
      </c>
      <c r="F18" s="111" t="s">
        <v>358</v>
      </c>
      <c r="G18" s="111" t="s">
        <v>359</v>
      </c>
      <c r="H18" s="112"/>
      <c r="I18" s="114"/>
      <c r="J18" s="113"/>
    </row>
    <row r="19" spans="1:14" x14ac:dyDescent="0.35">
      <c r="A19" s="36">
        <v>1</v>
      </c>
      <c r="B19" s="91" t="s">
        <v>2</v>
      </c>
      <c r="C19" s="91" t="s">
        <v>11</v>
      </c>
      <c r="D19" s="91" t="s">
        <v>41</v>
      </c>
      <c r="E19" s="91" t="s">
        <v>122</v>
      </c>
      <c r="F19" s="99" t="s">
        <v>365</v>
      </c>
      <c r="G19" s="99" t="s">
        <v>194</v>
      </c>
      <c r="H19" t="s">
        <v>390</v>
      </c>
      <c r="I19" s="83" t="s">
        <v>388</v>
      </c>
      <c r="L19" s="85"/>
      <c r="N19" s="69"/>
    </row>
    <row r="20" spans="1:14" x14ac:dyDescent="0.35">
      <c r="A20" s="36">
        <v>2</v>
      </c>
      <c r="B20" s="91" t="s">
        <v>2</v>
      </c>
      <c r="C20" s="91" t="s">
        <v>11</v>
      </c>
      <c r="D20" s="91" t="s">
        <v>41</v>
      </c>
      <c r="E20" s="91" t="s">
        <v>120</v>
      </c>
      <c r="F20" s="99" t="s">
        <v>366</v>
      </c>
      <c r="G20" s="99" t="s">
        <v>377</v>
      </c>
      <c r="H20" t="s">
        <v>390</v>
      </c>
      <c r="I20" s="90" t="s">
        <v>397</v>
      </c>
      <c r="L20" s="85"/>
      <c r="N20" s="69"/>
    </row>
    <row r="21" spans="1:14" x14ac:dyDescent="0.35">
      <c r="A21" s="36">
        <v>3</v>
      </c>
      <c r="B21" s="91" t="s">
        <v>2</v>
      </c>
      <c r="C21" s="91" t="s">
        <v>11</v>
      </c>
      <c r="D21" s="91" t="s">
        <v>41</v>
      </c>
      <c r="E21" s="91" t="s">
        <v>161</v>
      </c>
      <c r="F21" s="99" t="s">
        <v>367</v>
      </c>
      <c r="G21" s="99" t="s">
        <v>129</v>
      </c>
      <c r="H21" t="s">
        <v>390</v>
      </c>
      <c r="L21" s="85"/>
      <c r="N21" s="69"/>
    </row>
    <row r="22" spans="1:14" x14ac:dyDescent="0.35">
      <c r="A22" s="36">
        <v>4</v>
      </c>
      <c r="B22" s="91" t="s">
        <v>2</v>
      </c>
      <c r="C22" s="91" t="s">
        <v>9</v>
      </c>
      <c r="D22" s="91" t="s">
        <v>39</v>
      </c>
      <c r="E22" s="91" t="s">
        <v>146</v>
      </c>
      <c r="F22" s="99" t="s">
        <v>372</v>
      </c>
      <c r="G22" s="99" t="s">
        <v>110</v>
      </c>
      <c r="H22" t="s">
        <v>390</v>
      </c>
      <c r="L22" s="85"/>
      <c r="N22" s="69"/>
    </row>
    <row r="23" spans="1:14" x14ac:dyDescent="0.35">
      <c r="A23" s="36">
        <v>5</v>
      </c>
      <c r="B23" s="91" t="s">
        <v>2</v>
      </c>
      <c r="C23" s="91" t="s">
        <v>9</v>
      </c>
      <c r="D23" s="91" t="s">
        <v>62</v>
      </c>
      <c r="E23" s="91" t="s">
        <v>144</v>
      </c>
      <c r="F23" s="99" t="s">
        <v>373</v>
      </c>
      <c r="G23" s="99" t="s">
        <v>361</v>
      </c>
      <c r="H23" t="s">
        <v>390</v>
      </c>
      <c r="L23" s="85"/>
      <c r="N23" s="69"/>
    </row>
    <row r="24" spans="1:14" x14ac:dyDescent="0.35">
      <c r="A24" s="36">
        <v>6</v>
      </c>
      <c r="B24" s="91" t="s">
        <v>2</v>
      </c>
      <c r="C24" s="91" t="s">
        <v>10</v>
      </c>
      <c r="D24" s="91" t="s">
        <v>52</v>
      </c>
      <c r="E24" s="91" t="s">
        <v>142</v>
      </c>
      <c r="F24" s="99" t="s">
        <v>374</v>
      </c>
      <c r="G24" s="99" t="s">
        <v>194</v>
      </c>
      <c r="H24" t="s">
        <v>390</v>
      </c>
      <c r="L24" s="85"/>
      <c r="N24" s="69"/>
    </row>
    <row r="25" spans="1:14" x14ac:dyDescent="0.35">
      <c r="A25" s="36">
        <v>7</v>
      </c>
      <c r="B25" s="91" t="s">
        <v>2</v>
      </c>
      <c r="C25" s="91" t="s">
        <v>10</v>
      </c>
      <c r="D25" s="91" t="s">
        <v>52</v>
      </c>
      <c r="E25" s="91" t="s">
        <v>149</v>
      </c>
      <c r="F25" s="99" t="s">
        <v>375</v>
      </c>
      <c r="G25" s="99" t="s">
        <v>150</v>
      </c>
      <c r="H25" t="s">
        <v>390</v>
      </c>
      <c r="L25" s="85"/>
      <c r="N25" s="69"/>
    </row>
    <row r="26" spans="1:14" x14ac:dyDescent="0.35">
      <c r="A26" s="36">
        <v>8</v>
      </c>
      <c r="B26" s="91" t="s">
        <v>2</v>
      </c>
      <c r="C26" s="91" t="s">
        <v>11</v>
      </c>
      <c r="D26" s="91" t="s">
        <v>64</v>
      </c>
      <c r="E26" s="91" t="s">
        <v>139</v>
      </c>
      <c r="F26" s="99" t="s">
        <v>371</v>
      </c>
      <c r="G26" s="99" t="s">
        <v>376</v>
      </c>
      <c r="H26" t="s">
        <v>390</v>
      </c>
      <c r="L26" s="85"/>
      <c r="N26" s="69"/>
    </row>
    <row r="27" spans="1:14" x14ac:dyDescent="0.35">
      <c r="A27" s="36">
        <v>9</v>
      </c>
      <c r="B27" s="91" t="s">
        <v>2</v>
      </c>
      <c r="C27" s="91" t="s">
        <v>11</v>
      </c>
      <c r="D27" s="91" t="s">
        <v>69</v>
      </c>
      <c r="E27" s="91" t="s">
        <v>152</v>
      </c>
      <c r="F27" s="99" t="s">
        <v>383</v>
      </c>
      <c r="G27" s="99" t="s">
        <v>384</v>
      </c>
      <c r="H27" t="s">
        <v>390</v>
      </c>
      <c r="L27" s="85"/>
    </row>
    <row r="28" spans="1:14" x14ac:dyDescent="0.35">
      <c r="A28" s="36">
        <v>10</v>
      </c>
      <c r="B28" s="97" t="s">
        <v>3</v>
      </c>
      <c r="C28" s="97" t="s">
        <v>8</v>
      </c>
      <c r="D28" s="97" t="s">
        <v>50</v>
      </c>
      <c r="E28" s="97" t="s">
        <v>130</v>
      </c>
      <c r="F28" s="98" t="s">
        <v>380</v>
      </c>
      <c r="G28" s="98" t="s">
        <v>329</v>
      </c>
      <c r="H28" t="s">
        <v>390</v>
      </c>
      <c r="L28" s="85"/>
      <c r="N28" s="69"/>
    </row>
    <row r="29" spans="1:14" x14ac:dyDescent="0.35">
      <c r="A29" s="36">
        <v>11</v>
      </c>
      <c r="B29" s="97" t="s">
        <v>3</v>
      </c>
      <c r="C29" s="97" t="s">
        <v>8</v>
      </c>
      <c r="D29" s="97" t="s">
        <v>50</v>
      </c>
      <c r="E29" s="97" t="s">
        <v>128</v>
      </c>
      <c r="F29" s="98" t="s">
        <v>368</v>
      </c>
      <c r="G29" s="98" t="s">
        <v>129</v>
      </c>
      <c r="H29" t="s">
        <v>390</v>
      </c>
      <c r="L29" s="85"/>
      <c r="N29" s="85"/>
    </row>
    <row r="30" spans="1:14" x14ac:dyDescent="0.35">
      <c r="A30" s="36">
        <v>12</v>
      </c>
      <c r="B30" s="97" t="s">
        <v>3</v>
      </c>
      <c r="C30" s="97" t="s">
        <v>8</v>
      </c>
      <c r="D30" s="97" t="s">
        <v>50</v>
      </c>
      <c r="E30" s="97" t="s">
        <v>127</v>
      </c>
      <c r="F30" s="98" t="s">
        <v>369</v>
      </c>
      <c r="G30" s="98" t="s">
        <v>110</v>
      </c>
      <c r="H30" t="s">
        <v>390</v>
      </c>
      <c r="L30" s="85"/>
      <c r="N30" s="69"/>
    </row>
    <row r="31" spans="1:14" x14ac:dyDescent="0.35">
      <c r="A31" s="36">
        <v>13</v>
      </c>
      <c r="B31" s="97" t="s">
        <v>3</v>
      </c>
      <c r="C31" s="97" t="s">
        <v>6</v>
      </c>
      <c r="D31" s="97" t="s">
        <v>36</v>
      </c>
      <c r="E31" s="97" t="s">
        <v>99</v>
      </c>
      <c r="F31" s="98" t="s">
        <v>393</v>
      </c>
      <c r="G31" s="98" t="s">
        <v>378</v>
      </c>
      <c r="H31" t="s">
        <v>390</v>
      </c>
      <c r="L31" s="85"/>
    </row>
    <row r="32" spans="1:14" x14ac:dyDescent="0.35">
      <c r="A32" s="36">
        <v>14</v>
      </c>
      <c r="B32" s="97" t="s">
        <v>3</v>
      </c>
      <c r="C32" s="97" t="s">
        <v>6</v>
      </c>
      <c r="D32" s="97" t="s">
        <v>59</v>
      </c>
      <c r="E32" s="97" t="s">
        <v>126</v>
      </c>
      <c r="F32" s="98" t="s">
        <v>382</v>
      </c>
      <c r="G32" s="98" t="s">
        <v>329</v>
      </c>
      <c r="H32" t="s">
        <v>390</v>
      </c>
      <c r="L32" s="85"/>
    </row>
    <row r="33" spans="1:16" x14ac:dyDescent="0.35">
      <c r="A33" s="36">
        <v>15</v>
      </c>
      <c r="B33" s="97" t="s">
        <v>3</v>
      </c>
      <c r="C33" s="97" t="s">
        <v>6</v>
      </c>
      <c r="D33" s="97" t="s">
        <v>68</v>
      </c>
      <c r="E33" s="97" t="s">
        <v>125</v>
      </c>
      <c r="F33" s="98" t="s">
        <v>385</v>
      </c>
      <c r="G33" s="98" t="s">
        <v>329</v>
      </c>
      <c r="H33" t="s">
        <v>390</v>
      </c>
      <c r="L33" s="85"/>
    </row>
    <row r="34" spans="1:16" x14ac:dyDescent="0.35">
      <c r="A34" s="36">
        <v>16</v>
      </c>
      <c r="B34" s="97" t="s">
        <v>3</v>
      </c>
      <c r="C34" s="97" t="s">
        <v>6</v>
      </c>
      <c r="D34" s="97" t="s">
        <v>36</v>
      </c>
      <c r="E34" s="97" t="s">
        <v>123</v>
      </c>
      <c r="F34" s="98" t="s">
        <v>386</v>
      </c>
      <c r="G34" s="98" t="s">
        <v>329</v>
      </c>
      <c r="H34" t="s">
        <v>390</v>
      </c>
      <c r="L34" s="85"/>
    </row>
    <row r="35" spans="1:16" x14ac:dyDescent="0.35">
      <c r="A35" s="36">
        <v>17</v>
      </c>
      <c r="B35" s="103" t="s">
        <v>4</v>
      </c>
      <c r="C35" s="103" t="s">
        <v>7</v>
      </c>
      <c r="D35" s="103" t="s">
        <v>60</v>
      </c>
      <c r="E35" s="103" t="s">
        <v>316</v>
      </c>
      <c r="F35" s="104" t="s">
        <v>370</v>
      </c>
      <c r="G35" s="104" t="s">
        <v>360</v>
      </c>
      <c r="H35" t="s">
        <v>390</v>
      </c>
      <c r="L35" s="89"/>
      <c r="N35" s="69"/>
    </row>
    <row r="36" spans="1:16" x14ac:dyDescent="0.35">
      <c r="A36" s="36">
        <v>18</v>
      </c>
      <c r="B36" s="103" t="s">
        <v>4</v>
      </c>
      <c r="C36" s="103" t="s">
        <v>7</v>
      </c>
      <c r="D36" s="103" t="s">
        <v>37</v>
      </c>
      <c r="E36" s="103" t="s">
        <v>111</v>
      </c>
      <c r="F36" s="102" t="s">
        <v>394</v>
      </c>
      <c r="G36" s="104" t="s">
        <v>362</v>
      </c>
      <c r="H36" t="s">
        <v>390</v>
      </c>
      <c r="L36" s="85"/>
      <c r="N36" s="69"/>
    </row>
    <row r="37" spans="1:16" x14ac:dyDescent="0.35">
      <c r="A37" s="36">
        <v>19</v>
      </c>
      <c r="B37" s="103" t="s">
        <v>4</v>
      </c>
      <c r="C37" s="103" t="s">
        <v>7</v>
      </c>
      <c r="D37" s="103" t="s">
        <v>37</v>
      </c>
      <c r="E37" s="103" t="s">
        <v>109</v>
      </c>
      <c r="F37" s="104" t="s">
        <v>387</v>
      </c>
      <c r="G37" s="104" t="s">
        <v>110</v>
      </c>
      <c r="H37" t="s">
        <v>389</v>
      </c>
      <c r="L37" s="85"/>
    </row>
    <row r="38" spans="1:16" x14ac:dyDescent="0.35">
      <c r="A38" s="85"/>
      <c r="B38" s="85"/>
      <c r="C38" s="85"/>
    </row>
    <row r="39" spans="1:16" ht="33.75" x14ac:dyDescent="0.35">
      <c r="A39" s="85"/>
      <c r="B39" s="109" t="s">
        <v>400</v>
      </c>
      <c r="C39" s="109"/>
    </row>
    <row r="40" spans="1:16" s="105" customFormat="1" ht="28.5" x14ac:dyDescent="0.45">
      <c r="B40" s="106" t="s">
        <v>398</v>
      </c>
      <c r="I40" s="90"/>
      <c r="N40" s="107"/>
      <c r="O40" s="107"/>
      <c r="P40" s="107"/>
    </row>
    <row r="41" spans="1:16" s="110" customFormat="1" ht="29.25" customHeight="1" x14ac:dyDescent="0.25">
      <c r="B41" s="111" t="s">
        <v>401</v>
      </c>
      <c r="C41" s="111" t="s">
        <v>402</v>
      </c>
      <c r="D41" s="111" t="s">
        <v>403</v>
      </c>
      <c r="E41" s="111" t="s">
        <v>404</v>
      </c>
      <c r="F41" s="111" t="s">
        <v>358</v>
      </c>
      <c r="G41" s="111" t="s">
        <v>359</v>
      </c>
      <c r="H41" s="115" t="s">
        <v>407</v>
      </c>
      <c r="I41" s="114"/>
      <c r="N41" s="112"/>
      <c r="O41" s="112"/>
      <c r="P41" s="112"/>
    </row>
    <row r="42" spans="1:16" x14ac:dyDescent="0.35">
      <c r="A42">
        <v>1</v>
      </c>
      <c r="B42" s="91" t="s">
        <v>2</v>
      </c>
      <c r="C42" s="91" t="s">
        <v>9</v>
      </c>
      <c r="D42" s="91" t="s">
        <v>62</v>
      </c>
      <c r="E42" s="91" t="s">
        <v>169</v>
      </c>
      <c r="F42" s="91" t="s">
        <v>169</v>
      </c>
      <c r="G42" s="91" t="s">
        <v>97</v>
      </c>
      <c r="H42" s="136">
        <f>SUM(A42:A54)</f>
        <v>13</v>
      </c>
      <c r="I42" s="83" t="s">
        <v>381</v>
      </c>
      <c r="N42" s="85"/>
      <c r="O42" s="86"/>
      <c r="P42" s="85"/>
    </row>
    <row r="43" spans="1:16" x14ac:dyDescent="0.35">
      <c r="A43">
        <v>1</v>
      </c>
      <c r="B43" s="91" t="s">
        <v>2</v>
      </c>
      <c r="C43" s="91" t="s">
        <v>10</v>
      </c>
      <c r="D43" s="91" t="s">
        <v>63</v>
      </c>
      <c r="E43" s="91" t="s">
        <v>147</v>
      </c>
      <c r="F43" s="91" t="s">
        <v>147</v>
      </c>
      <c r="G43" s="91" t="s">
        <v>116</v>
      </c>
      <c r="H43" s="136"/>
      <c r="I43" s="90" t="s">
        <v>396</v>
      </c>
      <c r="N43" s="85"/>
      <c r="O43" s="87"/>
      <c r="P43" s="85"/>
    </row>
    <row r="44" spans="1:16" x14ac:dyDescent="0.35">
      <c r="A44">
        <v>1</v>
      </c>
      <c r="B44" s="91" t="s">
        <v>2</v>
      </c>
      <c r="C44" s="91" t="s">
        <v>10</v>
      </c>
      <c r="D44" s="91" t="s">
        <v>63</v>
      </c>
      <c r="E44" s="91" t="s">
        <v>187</v>
      </c>
      <c r="F44" s="91" t="s">
        <v>187</v>
      </c>
      <c r="G44" s="91" t="s">
        <v>335</v>
      </c>
      <c r="H44" s="136"/>
      <c r="N44" s="85"/>
      <c r="O44" s="86"/>
      <c r="P44" s="85"/>
    </row>
    <row r="45" spans="1:16" x14ac:dyDescent="0.35">
      <c r="A45">
        <v>1</v>
      </c>
      <c r="B45" s="91" t="s">
        <v>2</v>
      </c>
      <c r="C45" s="91" t="s">
        <v>10</v>
      </c>
      <c r="D45" s="91" t="s">
        <v>63</v>
      </c>
      <c r="E45" s="91" t="s">
        <v>189</v>
      </c>
      <c r="F45" s="91" t="s">
        <v>189</v>
      </c>
      <c r="G45" s="91" t="s">
        <v>335</v>
      </c>
      <c r="H45" s="136"/>
      <c r="N45" s="85"/>
      <c r="O45" s="86"/>
      <c r="P45" s="85"/>
    </row>
    <row r="46" spans="1:16" x14ac:dyDescent="0.35">
      <c r="A46">
        <v>1</v>
      </c>
      <c r="B46" s="91" t="s">
        <v>2</v>
      </c>
      <c r="C46" s="91" t="s">
        <v>10</v>
      </c>
      <c r="D46" s="91" t="s">
        <v>52</v>
      </c>
      <c r="E46" s="91" t="s">
        <v>190</v>
      </c>
      <c r="F46" s="91" t="s">
        <v>190</v>
      </c>
      <c r="G46" s="91" t="s">
        <v>116</v>
      </c>
      <c r="H46" s="136"/>
      <c r="N46" s="85"/>
      <c r="O46" s="86"/>
      <c r="P46" s="85"/>
    </row>
    <row r="47" spans="1:16" x14ac:dyDescent="0.35">
      <c r="A47">
        <v>1</v>
      </c>
      <c r="B47" s="91" t="s">
        <v>2</v>
      </c>
      <c r="C47" s="91" t="s">
        <v>10</v>
      </c>
      <c r="D47" s="91" t="s">
        <v>40</v>
      </c>
      <c r="E47" s="91" t="s">
        <v>193</v>
      </c>
      <c r="F47" s="91" t="s">
        <v>193</v>
      </c>
      <c r="G47" s="91" t="s">
        <v>116</v>
      </c>
      <c r="H47" s="136"/>
      <c r="N47" s="85"/>
      <c r="O47" s="86"/>
      <c r="P47" s="85"/>
    </row>
    <row r="48" spans="1:16" x14ac:dyDescent="0.35">
      <c r="A48">
        <v>1</v>
      </c>
      <c r="B48" s="91" t="s">
        <v>2</v>
      </c>
      <c r="C48" s="91" t="s">
        <v>10</v>
      </c>
      <c r="D48" s="91" t="s">
        <v>40</v>
      </c>
      <c r="E48" s="91" t="s">
        <v>195</v>
      </c>
      <c r="F48" s="91" t="s">
        <v>195</v>
      </c>
      <c r="G48" s="91" t="s">
        <v>197</v>
      </c>
      <c r="H48" s="136"/>
      <c r="N48" s="85"/>
      <c r="O48" s="86"/>
      <c r="P48" s="85"/>
    </row>
    <row r="49" spans="1:16" x14ac:dyDescent="0.35">
      <c r="A49">
        <v>1</v>
      </c>
      <c r="B49" s="91" t="s">
        <v>2</v>
      </c>
      <c r="C49" s="91" t="s">
        <v>10</v>
      </c>
      <c r="D49" s="91" t="s">
        <v>40</v>
      </c>
      <c r="E49" s="91" t="s">
        <v>203</v>
      </c>
      <c r="F49" s="91" t="s">
        <v>203</v>
      </c>
      <c r="G49" s="91" t="s">
        <v>116</v>
      </c>
      <c r="H49" s="136"/>
      <c r="J49" s="122">
        <v>44672</v>
      </c>
      <c r="K49" s="123">
        <f ca="1">J50-J49</f>
        <v>309.6320468749982</v>
      </c>
      <c r="N49" s="85"/>
      <c r="O49" s="86"/>
      <c r="P49" s="85"/>
    </row>
    <row r="50" spans="1:16" x14ac:dyDescent="0.35">
      <c r="A50">
        <v>1</v>
      </c>
      <c r="B50" s="91" t="s">
        <v>2</v>
      </c>
      <c r="C50" s="91" t="s">
        <v>11</v>
      </c>
      <c r="D50" s="91" t="s">
        <v>69</v>
      </c>
      <c r="E50" s="91" t="s">
        <v>221</v>
      </c>
      <c r="F50" s="91" t="s">
        <v>221</v>
      </c>
      <c r="G50" s="91" t="s">
        <v>141</v>
      </c>
      <c r="H50" s="136"/>
      <c r="J50" s="122">
        <f ca="1">NOW()</f>
        <v>44981.632046874998</v>
      </c>
      <c r="K50" s="122"/>
      <c r="N50" s="85"/>
      <c r="O50" s="87"/>
      <c r="P50" s="85"/>
    </row>
    <row r="51" spans="1:16" x14ac:dyDescent="0.35">
      <c r="A51">
        <v>1</v>
      </c>
      <c r="B51" s="91" t="s">
        <v>2</v>
      </c>
      <c r="C51" s="91" t="s">
        <v>11</v>
      </c>
      <c r="D51" s="91" t="s">
        <v>41</v>
      </c>
      <c r="E51" s="91" t="s">
        <v>138</v>
      </c>
      <c r="F51" s="91" t="s">
        <v>138</v>
      </c>
      <c r="G51" s="91" t="s">
        <v>116</v>
      </c>
      <c r="H51" s="136"/>
      <c r="J51" s="122"/>
      <c r="K51" s="122"/>
      <c r="N51" s="85"/>
      <c r="O51" s="86"/>
      <c r="P51" s="85"/>
    </row>
    <row r="52" spans="1:16" x14ac:dyDescent="0.35">
      <c r="A52">
        <v>1</v>
      </c>
      <c r="B52" s="91" t="s">
        <v>2</v>
      </c>
      <c r="C52" s="91" t="s">
        <v>11</v>
      </c>
      <c r="D52" s="91" t="s">
        <v>41</v>
      </c>
      <c r="E52" s="91" t="s">
        <v>228</v>
      </c>
      <c r="F52" s="91" t="s">
        <v>228</v>
      </c>
      <c r="G52" s="91" t="s">
        <v>116</v>
      </c>
      <c r="H52" s="136"/>
      <c r="N52" s="85"/>
      <c r="O52" s="86"/>
      <c r="P52" s="85"/>
    </row>
    <row r="53" spans="1:16" x14ac:dyDescent="0.35">
      <c r="A53">
        <v>1</v>
      </c>
      <c r="B53" s="91" t="s">
        <v>2</v>
      </c>
      <c r="C53" s="91" t="s">
        <v>11</v>
      </c>
      <c r="D53" s="91" t="s">
        <v>64</v>
      </c>
      <c r="E53" s="91" t="s">
        <v>217</v>
      </c>
      <c r="F53" s="91" t="s">
        <v>217</v>
      </c>
      <c r="G53" s="91" t="s">
        <v>129</v>
      </c>
      <c r="H53" s="136"/>
      <c r="N53" s="85"/>
      <c r="O53" s="86"/>
      <c r="P53" s="85"/>
    </row>
    <row r="54" spans="1:16" x14ac:dyDescent="0.35">
      <c r="A54">
        <v>1</v>
      </c>
      <c r="B54" s="91" t="s">
        <v>2</v>
      </c>
      <c r="C54" s="91" t="s">
        <v>11</v>
      </c>
      <c r="D54" s="91" t="s">
        <v>64</v>
      </c>
      <c r="E54" s="91" t="s">
        <v>220</v>
      </c>
      <c r="F54" s="91" t="s">
        <v>220</v>
      </c>
      <c r="G54" s="91" t="s">
        <v>141</v>
      </c>
      <c r="H54" s="136"/>
      <c r="N54" s="85"/>
      <c r="O54" s="86"/>
      <c r="P54" s="85"/>
    </row>
    <row r="55" spans="1:16" x14ac:dyDescent="0.35">
      <c r="A55">
        <v>1</v>
      </c>
      <c r="B55" s="97" t="s">
        <v>3</v>
      </c>
      <c r="C55" s="97" t="s">
        <v>6</v>
      </c>
      <c r="D55" s="97" t="s">
        <v>68</v>
      </c>
      <c r="E55" s="97" t="s">
        <v>233</v>
      </c>
      <c r="F55" s="97" t="s">
        <v>233</v>
      </c>
      <c r="G55" s="100" t="s">
        <v>329</v>
      </c>
      <c r="H55" s="136">
        <f>SUM(A55:A75)</f>
        <v>21</v>
      </c>
      <c r="N55" s="85"/>
      <c r="O55" s="86"/>
      <c r="P55" s="85"/>
    </row>
    <row r="56" spans="1:16" x14ac:dyDescent="0.35">
      <c r="A56">
        <v>1</v>
      </c>
      <c r="B56" s="97" t="s">
        <v>3</v>
      </c>
      <c r="C56" s="97" t="s">
        <v>6</v>
      </c>
      <c r="D56" s="97" t="s">
        <v>68</v>
      </c>
      <c r="E56" s="97" t="s">
        <v>235</v>
      </c>
      <c r="F56" s="97" t="s">
        <v>235</v>
      </c>
      <c r="G56" s="100" t="s">
        <v>287</v>
      </c>
      <c r="H56" s="136"/>
      <c r="N56" s="85"/>
      <c r="O56" s="86"/>
      <c r="P56" s="85"/>
    </row>
    <row r="57" spans="1:16" x14ac:dyDescent="0.35">
      <c r="A57">
        <v>1</v>
      </c>
      <c r="B57" s="97" t="s">
        <v>3</v>
      </c>
      <c r="C57" s="97" t="s">
        <v>6</v>
      </c>
      <c r="D57" s="97" t="s">
        <v>68</v>
      </c>
      <c r="E57" s="97" t="s">
        <v>240</v>
      </c>
      <c r="F57" s="97" t="s">
        <v>240</v>
      </c>
      <c r="G57" s="100" t="s">
        <v>102</v>
      </c>
      <c r="H57" s="136"/>
      <c r="N57" s="85"/>
      <c r="O57" s="87"/>
      <c r="P57" s="85"/>
    </row>
    <row r="58" spans="1:16" x14ac:dyDescent="0.35">
      <c r="A58">
        <v>1</v>
      </c>
      <c r="B58" s="97" t="s">
        <v>3</v>
      </c>
      <c r="C58" s="97" t="s">
        <v>6</v>
      </c>
      <c r="D58" s="97" t="s">
        <v>36</v>
      </c>
      <c r="E58" s="125" t="s">
        <v>135</v>
      </c>
      <c r="F58" s="97" t="s">
        <v>135</v>
      </c>
      <c r="G58" s="97" t="s">
        <v>106</v>
      </c>
      <c r="H58" s="136"/>
      <c r="I58" s="90" t="s">
        <v>428</v>
      </c>
      <c r="J58" s="124" t="s">
        <v>432</v>
      </c>
      <c r="K58" s="129">
        <v>44909</v>
      </c>
      <c r="N58" s="85"/>
      <c r="O58" s="87"/>
      <c r="P58" s="85"/>
    </row>
    <row r="59" spans="1:16" x14ac:dyDescent="0.35">
      <c r="A59">
        <v>1</v>
      </c>
      <c r="B59" s="97" t="s">
        <v>3</v>
      </c>
      <c r="C59" s="97" t="s">
        <v>6</v>
      </c>
      <c r="D59" s="97" t="s">
        <v>36</v>
      </c>
      <c r="E59" s="125" t="s">
        <v>135</v>
      </c>
      <c r="F59" s="97" t="s">
        <v>137</v>
      </c>
      <c r="G59" s="97" t="s">
        <v>106</v>
      </c>
      <c r="H59" s="136"/>
      <c r="I59" s="90" t="s">
        <v>428</v>
      </c>
      <c r="J59" s="124" t="s">
        <v>432</v>
      </c>
      <c r="K59" s="129">
        <v>44909</v>
      </c>
    </row>
    <row r="60" spans="1:16" x14ac:dyDescent="0.35">
      <c r="A60">
        <v>1</v>
      </c>
      <c r="B60" s="97" t="s">
        <v>3</v>
      </c>
      <c r="C60" s="97" t="s">
        <v>6</v>
      </c>
      <c r="D60" s="97" t="s">
        <v>36</v>
      </c>
      <c r="E60" s="125" t="s">
        <v>135</v>
      </c>
      <c r="F60" s="97" t="s">
        <v>136</v>
      </c>
      <c r="G60" s="97" t="s">
        <v>106</v>
      </c>
      <c r="H60" s="136"/>
      <c r="I60" s="90" t="s">
        <v>428</v>
      </c>
      <c r="J60" s="124" t="s">
        <v>432</v>
      </c>
      <c r="K60" s="129">
        <v>44909</v>
      </c>
    </row>
    <row r="61" spans="1:16" x14ac:dyDescent="0.35">
      <c r="A61">
        <v>1</v>
      </c>
      <c r="B61" s="97" t="s">
        <v>3</v>
      </c>
      <c r="C61" s="97" t="s">
        <v>6</v>
      </c>
      <c r="D61" s="97" t="s">
        <v>36</v>
      </c>
      <c r="E61" s="126" t="s">
        <v>131</v>
      </c>
      <c r="F61" s="97" t="s">
        <v>134</v>
      </c>
      <c r="G61" s="97" t="s">
        <v>133</v>
      </c>
      <c r="H61" s="136"/>
      <c r="I61" s="90" t="s">
        <v>428</v>
      </c>
      <c r="J61" s="124" t="s">
        <v>432</v>
      </c>
      <c r="K61" s="129">
        <v>44909</v>
      </c>
    </row>
    <row r="62" spans="1:16" x14ac:dyDescent="0.35">
      <c r="A62">
        <v>1</v>
      </c>
      <c r="B62" s="97" t="s">
        <v>3</v>
      </c>
      <c r="C62" s="97" t="s">
        <v>6</v>
      </c>
      <c r="D62" s="97" t="s">
        <v>36</v>
      </c>
      <c r="E62" s="126" t="s">
        <v>131</v>
      </c>
      <c r="F62" s="97" t="s">
        <v>131</v>
      </c>
      <c r="G62" s="97" t="s">
        <v>133</v>
      </c>
      <c r="H62" s="136"/>
      <c r="I62" s="90" t="s">
        <v>428</v>
      </c>
      <c r="J62" s="124" t="s">
        <v>432</v>
      </c>
      <c r="K62" s="129">
        <v>44909</v>
      </c>
    </row>
    <row r="63" spans="1:16" x14ac:dyDescent="0.35">
      <c r="A63">
        <v>1</v>
      </c>
      <c r="B63" s="97" t="s">
        <v>3</v>
      </c>
      <c r="C63" s="97" t="s">
        <v>6</v>
      </c>
      <c r="D63" s="97" t="s">
        <v>36</v>
      </c>
      <c r="E63" s="126" t="s">
        <v>131</v>
      </c>
      <c r="F63" s="97" t="s">
        <v>125</v>
      </c>
      <c r="G63" s="97" t="s">
        <v>133</v>
      </c>
      <c r="H63" s="136"/>
      <c r="I63" s="90" t="s">
        <v>428</v>
      </c>
      <c r="J63" s="124" t="s">
        <v>432</v>
      </c>
      <c r="K63" s="129">
        <v>44909</v>
      </c>
    </row>
    <row r="64" spans="1:16" x14ac:dyDescent="0.35">
      <c r="A64">
        <v>1</v>
      </c>
      <c r="B64" s="97" t="s">
        <v>3</v>
      </c>
      <c r="C64" s="97" t="s">
        <v>6</v>
      </c>
      <c r="D64" s="97" t="s">
        <v>36</v>
      </c>
      <c r="E64" s="128" t="s">
        <v>159</v>
      </c>
      <c r="F64" s="97" t="s">
        <v>159</v>
      </c>
      <c r="G64" s="97" t="s">
        <v>160</v>
      </c>
      <c r="H64" s="136"/>
      <c r="I64" s="90" t="s">
        <v>428</v>
      </c>
      <c r="J64" s="124" t="s">
        <v>432</v>
      </c>
      <c r="K64" s="129">
        <v>44909</v>
      </c>
    </row>
    <row r="65" spans="1:11" x14ac:dyDescent="0.35">
      <c r="A65">
        <v>1</v>
      </c>
      <c r="B65" s="97" t="s">
        <v>3</v>
      </c>
      <c r="C65" s="97" t="s">
        <v>6</v>
      </c>
      <c r="D65" s="97" t="s">
        <v>36</v>
      </c>
      <c r="E65" s="97" t="s">
        <v>99</v>
      </c>
      <c r="F65" s="97" t="s">
        <v>249</v>
      </c>
      <c r="G65" s="100" t="s">
        <v>44</v>
      </c>
      <c r="H65" s="136"/>
      <c r="K65" s="130"/>
    </row>
    <row r="66" spans="1:11" x14ac:dyDescent="0.35">
      <c r="A66">
        <v>1</v>
      </c>
      <c r="B66" s="97" t="s">
        <v>3</v>
      </c>
      <c r="C66" s="97" t="s">
        <v>6</v>
      </c>
      <c r="D66" s="97" t="s">
        <v>36</v>
      </c>
      <c r="E66" s="127" t="s">
        <v>154</v>
      </c>
      <c r="F66" s="97" t="s">
        <v>155</v>
      </c>
      <c r="G66" s="97" t="s">
        <v>106</v>
      </c>
      <c r="H66" s="136"/>
      <c r="I66" s="90" t="s">
        <v>428</v>
      </c>
      <c r="J66" s="124" t="s">
        <v>432</v>
      </c>
      <c r="K66" s="129">
        <v>44909</v>
      </c>
    </row>
    <row r="67" spans="1:11" x14ac:dyDescent="0.35">
      <c r="A67">
        <v>1</v>
      </c>
      <c r="B67" s="97" t="s">
        <v>3</v>
      </c>
      <c r="C67" s="97" t="s">
        <v>6</v>
      </c>
      <c r="D67" s="97" t="s">
        <v>36</v>
      </c>
      <c r="E67" s="127" t="s">
        <v>154</v>
      </c>
      <c r="F67" s="97" t="s">
        <v>157</v>
      </c>
      <c r="G67" s="97" t="s">
        <v>106</v>
      </c>
      <c r="H67" s="136"/>
      <c r="I67" s="90" t="s">
        <v>428</v>
      </c>
      <c r="J67" s="124" t="s">
        <v>432</v>
      </c>
      <c r="K67" s="129">
        <v>44909</v>
      </c>
    </row>
    <row r="68" spans="1:11" x14ac:dyDescent="0.35">
      <c r="A68">
        <v>1</v>
      </c>
      <c r="B68" s="97" t="s">
        <v>3</v>
      </c>
      <c r="C68" s="97" t="s">
        <v>6</v>
      </c>
      <c r="D68" s="97" t="s">
        <v>36</v>
      </c>
      <c r="E68" s="127" t="s">
        <v>154</v>
      </c>
      <c r="F68" s="97" t="s">
        <v>156</v>
      </c>
      <c r="G68" s="97" t="s">
        <v>106</v>
      </c>
      <c r="H68" s="136"/>
      <c r="I68" s="90" t="s">
        <v>428</v>
      </c>
      <c r="J68" s="124" t="s">
        <v>432</v>
      </c>
      <c r="K68" s="129">
        <v>44909</v>
      </c>
    </row>
    <row r="69" spans="1:11" x14ac:dyDescent="0.35">
      <c r="A69">
        <v>1</v>
      </c>
      <c r="B69" s="97" t="s">
        <v>3</v>
      </c>
      <c r="C69" s="97" t="s">
        <v>6</v>
      </c>
      <c r="D69" s="97" t="s">
        <v>36</v>
      </c>
      <c r="E69" s="127" t="s">
        <v>154</v>
      </c>
      <c r="F69" s="97" t="s">
        <v>154</v>
      </c>
      <c r="G69" s="97" t="s">
        <v>106</v>
      </c>
      <c r="H69" s="136"/>
      <c r="I69" s="90" t="s">
        <v>428</v>
      </c>
      <c r="J69" s="124" t="s">
        <v>432</v>
      </c>
      <c r="K69" s="129">
        <v>44909</v>
      </c>
    </row>
    <row r="70" spans="1:11" x14ac:dyDescent="0.35">
      <c r="A70">
        <v>1</v>
      </c>
      <c r="B70" s="97" t="s">
        <v>3</v>
      </c>
      <c r="C70" s="97" t="s">
        <v>6</v>
      </c>
      <c r="D70" s="97" t="s">
        <v>36</v>
      </c>
      <c r="E70" s="127" t="s">
        <v>154</v>
      </c>
      <c r="F70" s="97" t="s">
        <v>158</v>
      </c>
      <c r="G70" s="97" t="s">
        <v>106</v>
      </c>
      <c r="H70" s="136"/>
      <c r="I70" s="90" t="s">
        <v>428</v>
      </c>
      <c r="J70" s="124" t="s">
        <v>432</v>
      </c>
      <c r="K70" s="129">
        <v>44909</v>
      </c>
    </row>
    <row r="71" spans="1:11" x14ac:dyDescent="0.35">
      <c r="A71">
        <v>1</v>
      </c>
      <c r="B71" s="97" t="s">
        <v>3</v>
      </c>
      <c r="C71" s="97" t="s">
        <v>8</v>
      </c>
      <c r="D71" s="97" t="s">
        <v>38</v>
      </c>
      <c r="E71" s="97" t="s">
        <v>263</v>
      </c>
      <c r="F71" s="97" t="s">
        <v>263</v>
      </c>
      <c r="G71" s="97" t="s">
        <v>379</v>
      </c>
      <c r="H71" s="136"/>
    </row>
    <row r="72" spans="1:11" x14ac:dyDescent="0.35">
      <c r="A72">
        <v>1</v>
      </c>
      <c r="B72" s="97" t="s">
        <v>3</v>
      </c>
      <c r="C72" s="97" t="s">
        <v>8</v>
      </c>
      <c r="D72" s="97" t="s">
        <v>61</v>
      </c>
      <c r="E72" s="97" t="s">
        <v>268</v>
      </c>
      <c r="F72" s="97" t="s">
        <v>268</v>
      </c>
      <c r="G72" s="97" t="s">
        <v>110</v>
      </c>
      <c r="H72" s="136"/>
    </row>
    <row r="73" spans="1:11" x14ac:dyDescent="0.35">
      <c r="A73">
        <v>1</v>
      </c>
      <c r="B73" s="97" t="s">
        <v>3</v>
      </c>
      <c r="C73" s="97" t="s">
        <v>8</v>
      </c>
      <c r="D73" s="97" t="s">
        <v>61</v>
      </c>
      <c r="E73" s="97" t="s">
        <v>332</v>
      </c>
      <c r="F73" s="97" t="s">
        <v>332</v>
      </c>
      <c r="G73" s="97" t="s">
        <v>290</v>
      </c>
      <c r="H73" s="136"/>
    </row>
    <row r="74" spans="1:11" x14ac:dyDescent="0.35">
      <c r="A74">
        <v>1</v>
      </c>
      <c r="B74" s="97" t="s">
        <v>3</v>
      </c>
      <c r="C74" s="97" t="s">
        <v>8</v>
      </c>
      <c r="D74" s="97" t="s">
        <v>61</v>
      </c>
      <c r="E74" s="97" t="s">
        <v>334</v>
      </c>
      <c r="F74" s="97" t="s">
        <v>334</v>
      </c>
      <c r="G74" s="97" t="s">
        <v>290</v>
      </c>
      <c r="H74" s="136"/>
    </row>
    <row r="75" spans="1:11" x14ac:dyDescent="0.35">
      <c r="A75">
        <v>1</v>
      </c>
      <c r="B75" s="97" t="s">
        <v>3</v>
      </c>
      <c r="C75" s="97" t="s">
        <v>8</v>
      </c>
      <c r="D75" s="97" t="s">
        <v>61</v>
      </c>
      <c r="E75" s="97" t="s">
        <v>333</v>
      </c>
      <c r="F75" s="97" t="s">
        <v>333</v>
      </c>
      <c r="G75" s="97" t="s">
        <v>290</v>
      </c>
      <c r="H75" s="136"/>
    </row>
    <row r="76" spans="1:11" x14ac:dyDescent="0.35">
      <c r="A76">
        <v>1</v>
      </c>
      <c r="B76" s="101" t="s">
        <v>4</v>
      </c>
      <c r="C76" s="101" t="s">
        <v>7</v>
      </c>
      <c r="D76" s="101" t="s">
        <v>37</v>
      </c>
      <c r="E76" s="101" t="s">
        <v>289</v>
      </c>
      <c r="F76" s="101" t="s">
        <v>289</v>
      </c>
      <c r="G76" s="101" t="s">
        <v>290</v>
      </c>
      <c r="H76" s="136">
        <f>SUM(A76:A78)</f>
        <v>3</v>
      </c>
    </row>
    <row r="77" spans="1:11" x14ac:dyDescent="0.35">
      <c r="A77">
        <v>1</v>
      </c>
      <c r="B77" s="101" t="s">
        <v>4</v>
      </c>
      <c r="C77" s="101" t="s">
        <v>7</v>
      </c>
      <c r="D77" s="101" t="s">
        <v>37</v>
      </c>
      <c r="E77" s="101" t="s">
        <v>307</v>
      </c>
      <c r="F77" s="101" t="s">
        <v>307</v>
      </c>
      <c r="G77" s="101" t="s">
        <v>113</v>
      </c>
      <c r="H77" s="136"/>
    </row>
    <row r="78" spans="1:11" x14ac:dyDescent="0.35">
      <c r="A78">
        <v>1</v>
      </c>
      <c r="B78" s="101" t="s">
        <v>4</v>
      </c>
      <c r="C78" s="101" t="s">
        <v>7</v>
      </c>
      <c r="D78" s="101" t="s">
        <v>37</v>
      </c>
      <c r="E78" s="101" t="s">
        <v>310</v>
      </c>
      <c r="F78" s="101" t="s">
        <v>310</v>
      </c>
      <c r="G78" s="101" t="s">
        <v>113</v>
      </c>
      <c r="H78" s="136"/>
    </row>
    <row r="80" spans="1:11" s="105" customFormat="1" ht="28.5" x14ac:dyDescent="0.45">
      <c r="B80" s="106" t="s">
        <v>406</v>
      </c>
      <c r="I80" s="90"/>
    </row>
  </sheetData>
  <sortState xmlns:xlrd2="http://schemas.microsoft.com/office/spreadsheetml/2017/richdata2" ref="J17:J36">
    <sortCondition ref="J17:J36"/>
  </sortState>
  <mergeCells count="3">
    <mergeCell ref="H42:H54"/>
    <mergeCell ref="H55:H75"/>
    <mergeCell ref="H76:H78"/>
  </mergeCells>
  <phoneticPr fontId="18" type="noConversion"/>
  <dataValidations count="1">
    <dataValidation type="list" allowBlank="1" showInputMessage="1" showErrorMessage="1" sqref="C42:D78 C4:D15 C19:D37" xr:uid="{6717F1D2-F2AB-4AB3-A0D4-934991CFBD80}">
      <formula1>INDIRECT(B4)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2D765-4457-49AD-B19C-3F41CE139B75}">
          <x14:formula1>
            <xm:f>'Pick-list'!$A$2:$A$4</xm:f>
          </x14:formula1>
          <xm:sqref>B42:B48 B74 B77:B78 B58:B72 B4 B8 B10 B13:B15 B22:B28 B30:B34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Pick-list</vt:lpstr>
      <vt:lpstr>Suivi Travaux &amp; CDD</vt:lpstr>
      <vt:lpstr>Site actuel</vt:lpstr>
      <vt:lpstr>INVEST-LOG GIC</vt:lpstr>
      <vt:lpstr>ESE EN BESOIN DE CONTRAT</vt:lpstr>
      <vt:lpstr>ALMA</vt:lpstr>
      <vt:lpstr>AMM</vt:lpstr>
      <vt:lpstr>ATS</vt:lpstr>
      <vt:lpstr>CARE</vt:lpstr>
      <vt:lpstr>CRS</vt:lpstr>
      <vt:lpstr>HTM</vt:lpstr>
      <vt:lpstr>Région</vt:lpstr>
      <vt:lpstr>V7V</vt:lpstr>
      <vt:lpstr>VKN</vt:lpstr>
      <vt:lpstr>WaterAid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Rakotonirainy, Fanilo</dc:creator>
  <cp:keywords/>
  <dc:description/>
  <cp:lastModifiedBy>Amede Abdereman RAFIDIMANANTSOA</cp:lastModifiedBy>
  <cp:revision/>
  <cp:lastPrinted>2022-11-29T18:26:26Z</cp:lastPrinted>
  <dcterms:created xsi:type="dcterms:W3CDTF">2015-06-05T18:17:20Z</dcterms:created>
  <dcterms:modified xsi:type="dcterms:W3CDTF">2023-02-24T12:12:41Z</dcterms:modified>
  <cp:category/>
  <cp:contentStatus/>
</cp:coreProperties>
</file>