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815" windowHeight="7050" activeTab="4"/>
  </bookViews>
  <sheets>
    <sheet name="ASS TCM (2)" sheetId="21" r:id="rId1"/>
    <sheet name="EAU RURAL Haja" sheetId="20" r:id="rId2"/>
    <sheet name="EAU RURAL" sheetId="2" r:id="rId3"/>
    <sheet name="EAU URBAIN" sheetId="3" r:id="rId4"/>
    <sheet name="EAU TCM" sheetId="4" r:id="rId5"/>
    <sheet name="ODF Rural" sheetId="5" r:id="rId6"/>
    <sheet name="Sensib urb" sheetId="6" r:id="rId7"/>
    <sheet name="LF rural" sheetId="7" r:id="rId8"/>
    <sheet name="Lf urb" sheetId="8" r:id="rId9"/>
    <sheet name="Lf tcm" sheetId="9" r:id="rId10"/>
    <sheet name="Li Rural" sheetId="10" r:id="rId11"/>
    <sheet name="Li Urb" sheetId="11" r:id="rId12"/>
    <sheet name="Li TCM" sheetId="12" r:id="rId13"/>
    <sheet name="LP RUR" sheetId="14" r:id="rId14"/>
    <sheet name="LP URB" sheetId="15" r:id="rId15"/>
    <sheet name="LP TCM" sheetId="16" r:id="rId16"/>
    <sheet name="BS RUR" sheetId="17" r:id="rId17"/>
    <sheet name="BS URB" sheetId="18" r:id="rId18"/>
    <sheet name="BS TCM" sheetId="19" r:id="rId19"/>
    <sheet name="COUT TOTAL" sheetId="1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62913"/>
</workbook>
</file>

<file path=xl/calcChain.xml><?xml version="1.0" encoding="utf-8"?>
<calcChain xmlns="http://schemas.openxmlformats.org/spreadsheetml/2006/main">
  <c r="N14" i="21" l="1"/>
  <c r="O14" i="21"/>
  <c r="P14" i="21"/>
  <c r="Q14" i="21"/>
  <c r="R14" i="21"/>
  <c r="S14" i="21"/>
  <c r="M14" i="21"/>
  <c r="M15" i="21"/>
  <c r="N12" i="21"/>
  <c r="O12" i="21"/>
  <c r="P12" i="21"/>
  <c r="Q12" i="21"/>
  <c r="R12" i="21" s="1"/>
  <c r="M12" i="21"/>
  <c r="Q4" i="21"/>
  <c r="P4" i="21"/>
  <c r="R4" i="21"/>
  <c r="I15" i="21"/>
  <c r="J15" i="21"/>
  <c r="K15" i="21"/>
  <c r="H15" i="21"/>
  <c r="L13" i="21"/>
  <c r="H13" i="21"/>
  <c r="I13" i="21" s="1"/>
  <c r="J13" i="21" s="1"/>
  <c r="L12" i="21"/>
  <c r="K4" i="21"/>
  <c r="J4" i="21"/>
  <c r="L4" i="21" s="1"/>
  <c r="G13" i="21"/>
  <c r="F2" i="21"/>
  <c r="H16" i="21"/>
  <c r="I16" i="21" s="1"/>
  <c r="J16" i="21" s="1"/>
  <c r="K16" i="21" s="1"/>
  <c r="L16" i="21" s="1"/>
  <c r="M16" i="21" s="1"/>
  <c r="N16" i="21" s="1"/>
  <c r="F15" i="21"/>
  <c r="S12" i="21"/>
  <c r="G12" i="21"/>
  <c r="F12" i="21"/>
  <c r="E12" i="21"/>
  <c r="N2" i="21"/>
  <c r="M2" i="21"/>
  <c r="G2" i="21"/>
  <c r="N4" i="21"/>
  <c r="I8" i="21"/>
  <c r="J8" i="21" s="1"/>
  <c r="H8" i="21"/>
  <c r="N8" i="21"/>
  <c r="N7" i="21"/>
  <c r="S32" i="21"/>
  <c r="S42" i="21" s="1"/>
  <c r="R32" i="21"/>
  <c r="R50" i="21" s="1"/>
  <c r="Q32" i="21"/>
  <c r="Q50" i="21" s="1"/>
  <c r="P32" i="21"/>
  <c r="P42" i="21" s="1"/>
  <c r="O32" i="21"/>
  <c r="O42" i="21" s="1"/>
  <c r="N32" i="21"/>
  <c r="N50" i="21" s="1"/>
  <c r="M32" i="21"/>
  <c r="M50" i="21" s="1"/>
  <c r="L32" i="21"/>
  <c r="L42" i="21" s="1"/>
  <c r="K32" i="21"/>
  <c r="K42" i="21" s="1"/>
  <c r="J32" i="21"/>
  <c r="J50" i="21" s="1"/>
  <c r="I32" i="21"/>
  <c r="I50" i="21" s="1"/>
  <c r="H32" i="21"/>
  <c r="H42" i="21" s="1"/>
  <c r="G32" i="21"/>
  <c r="G42" i="21" s="1"/>
  <c r="F32" i="21"/>
  <c r="F50" i="21" s="1"/>
  <c r="S31" i="21"/>
  <c r="S41" i="21" s="1"/>
  <c r="R31" i="21"/>
  <c r="R41" i="21" s="1"/>
  <c r="Q31" i="21"/>
  <c r="Q41" i="21" s="1"/>
  <c r="P31" i="21"/>
  <c r="P41" i="21" s="1"/>
  <c r="O31" i="21"/>
  <c r="O41" i="21" s="1"/>
  <c r="N31" i="21"/>
  <c r="N41" i="21" s="1"/>
  <c r="M31" i="21"/>
  <c r="M41" i="21" s="1"/>
  <c r="L31" i="21"/>
  <c r="L41" i="21" s="1"/>
  <c r="K31" i="21"/>
  <c r="K41" i="21" s="1"/>
  <c r="J31" i="21"/>
  <c r="J41" i="21" s="1"/>
  <c r="I31" i="21"/>
  <c r="I41" i="21" s="1"/>
  <c r="H31" i="21"/>
  <c r="H41" i="21" s="1"/>
  <c r="G31" i="21"/>
  <c r="G41" i="21" s="1"/>
  <c r="F31" i="21"/>
  <c r="F41" i="21" s="1"/>
  <c r="S30" i="21"/>
  <c r="R30" i="21"/>
  <c r="R51" i="21" s="1"/>
  <c r="Q30" i="21"/>
  <c r="P30" i="21"/>
  <c r="P51" i="21" s="1"/>
  <c r="O30" i="21"/>
  <c r="N30" i="21"/>
  <c r="N51" i="21" s="1"/>
  <c r="M30" i="21"/>
  <c r="M40" i="21" s="1"/>
  <c r="L30" i="21"/>
  <c r="L51" i="21" s="1"/>
  <c r="K30" i="21"/>
  <c r="J30" i="21"/>
  <c r="J51" i="21" s="1"/>
  <c r="I30" i="21"/>
  <c r="I40" i="21" s="1"/>
  <c r="H30" i="21"/>
  <c r="H51" i="21" s="1"/>
  <c r="G30" i="21"/>
  <c r="F30" i="21"/>
  <c r="F51" i="21" s="1"/>
  <c r="S29" i="21"/>
  <c r="S49" i="21" s="1"/>
  <c r="R29" i="21"/>
  <c r="R39" i="21" s="1"/>
  <c r="Q29" i="21"/>
  <c r="Q39" i="21" s="1"/>
  <c r="P29" i="21"/>
  <c r="P49" i="21" s="1"/>
  <c r="O29" i="21"/>
  <c r="O49" i="21" s="1"/>
  <c r="N29" i="21"/>
  <c r="N39" i="21" s="1"/>
  <c r="M29" i="21"/>
  <c r="M39" i="21" s="1"/>
  <c r="L29" i="21"/>
  <c r="L49" i="21" s="1"/>
  <c r="K29" i="21"/>
  <c r="K49" i="21" s="1"/>
  <c r="J29" i="21"/>
  <c r="J39" i="21" s="1"/>
  <c r="I29" i="21"/>
  <c r="I39" i="21" s="1"/>
  <c r="H29" i="21"/>
  <c r="H49" i="21" s="1"/>
  <c r="G29" i="21"/>
  <c r="G49" i="21" s="1"/>
  <c r="F29" i="21"/>
  <c r="F39" i="21" s="1"/>
  <c r="S28" i="21"/>
  <c r="S38" i="21" s="1"/>
  <c r="R28" i="21"/>
  <c r="R48" i="21" s="1"/>
  <c r="Q28" i="21"/>
  <c r="Q48" i="21" s="1"/>
  <c r="P28" i="21"/>
  <c r="P38" i="21" s="1"/>
  <c r="O28" i="21"/>
  <c r="O38" i="21" s="1"/>
  <c r="N28" i="21"/>
  <c r="N48" i="21" s="1"/>
  <c r="M28" i="21"/>
  <c r="M48" i="21" s="1"/>
  <c r="L28" i="21"/>
  <c r="L38" i="21" s="1"/>
  <c r="K28" i="21"/>
  <c r="K38" i="21" s="1"/>
  <c r="J28" i="21"/>
  <c r="J48" i="21" s="1"/>
  <c r="I28" i="21"/>
  <c r="I48" i="21" s="1"/>
  <c r="H28" i="21"/>
  <c r="H38" i="21" s="1"/>
  <c r="G28" i="21"/>
  <c r="G38" i="21" s="1"/>
  <c r="F28" i="21"/>
  <c r="F48" i="21" s="1"/>
  <c r="S27" i="21"/>
  <c r="S47" i="21" s="1"/>
  <c r="R27" i="21"/>
  <c r="R37" i="21" s="1"/>
  <c r="Q27" i="21"/>
  <c r="Q37" i="21" s="1"/>
  <c r="P27" i="21"/>
  <c r="P47" i="21" s="1"/>
  <c r="O27" i="21"/>
  <c r="O47" i="21" s="1"/>
  <c r="N27" i="21"/>
  <c r="N37" i="21" s="1"/>
  <c r="M27" i="21"/>
  <c r="M37" i="21" s="1"/>
  <c r="L27" i="21"/>
  <c r="L47" i="21" s="1"/>
  <c r="K27" i="21"/>
  <c r="K47" i="21" s="1"/>
  <c r="J27" i="21"/>
  <c r="J37" i="21" s="1"/>
  <c r="I27" i="21"/>
  <c r="I37" i="21" s="1"/>
  <c r="H27" i="21"/>
  <c r="H47" i="21" s="1"/>
  <c r="G27" i="21"/>
  <c r="G47" i="21" s="1"/>
  <c r="F27" i="21"/>
  <c r="F37" i="21" s="1"/>
  <c r="S26" i="21"/>
  <c r="S36" i="21" s="1"/>
  <c r="R26" i="21"/>
  <c r="R46" i="21" s="1"/>
  <c r="Q26" i="21"/>
  <c r="Q46" i="21" s="1"/>
  <c r="P26" i="21"/>
  <c r="P36" i="21" s="1"/>
  <c r="O26" i="21"/>
  <c r="O36" i="21" s="1"/>
  <c r="N26" i="21"/>
  <c r="N46" i="21" s="1"/>
  <c r="M26" i="21"/>
  <c r="M46" i="21" s="1"/>
  <c r="L26" i="21"/>
  <c r="L36" i="21" s="1"/>
  <c r="K26" i="21"/>
  <c r="K36" i="21" s="1"/>
  <c r="J26" i="21"/>
  <c r="J46" i="21" s="1"/>
  <c r="I26" i="21"/>
  <c r="I46" i="21" s="1"/>
  <c r="H26" i="21"/>
  <c r="H36" i="21" s="1"/>
  <c r="G26" i="21"/>
  <c r="G36" i="21" s="1"/>
  <c r="F26" i="21"/>
  <c r="F46" i="21" s="1"/>
  <c r="S25" i="21"/>
  <c r="S45" i="21" s="1"/>
  <c r="R25" i="21"/>
  <c r="R35" i="21" s="1"/>
  <c r="Q25" i="21"/>
  <c r="Q35" i="21" s="1"/>
  <c r="P25" i="21"/>
  <c r="P45" i="21" s="1"/>
  <c r="O25" i="21"/>
  <c r="O45" i="21" s="1"/>
  <c r="N25" i="21"/>
  <c r="N35" i="21" s="1"/>
  <c r="M25" i="21"/>
  <c r="M35" i="21" s="1"/>
  <c r="L25" i="21"/>
  <c r="L45" i="21" s="1"/>
  <c r="K25" i="21"/>
  <c r="K45" i="21" s="1"/>
  <c r="J25" i="21"/>
  <c r="J35" i="21" s="1"/>
  <c r="I25" i="21"/>
  <c r="I35" i="21" s="1"/>
  <c r="H25" i="21"/>
  <c r="H45" i="21" s="1"/>
  <c r="G25" i="21"/>
  <c r="G45" i="21" s="1"/>
  <c r="F25" i="21"/>
  <c r="F35" i="21" s="1"/>
  <c r="F23" i="21"/>
  <c r="S22" i="21"/>
  <c r="R22" i="21"/>
  <c r="Q22" i="21"/>
  <c r="F22" i="21"/>
  <c r="R21" i="21"/>
  <c r="Q21" i="21"/>
  <c r="F21" i="21"/>
  <c r="E21" i="21"/>
  <c r="E20" i="21" s="1"/>
  <c r="G20" i="21"/>
  <c r="I19" i="21"/>
  <c r="H10" i="21"/>
  <c r="I10" i="21" s="1"/>
  <c r="J10" i="21" s="1"/>
  <c r="K10" i="21" s="1"/>
  <c r="L10" i="21" s="1"/>
  <c r="F9" i="21"/>
  <c r="S7" i="21"/>
  <c r="G7" i="21"/>
  <c r="F7" i="21"/>
  <c r="E7" i="21"/>
  <c r="H2" i="21"/>
  <c r="H23" i="21" s="1"/>
  <c r="L12" i="4"/>
  <c r="L13" i="4" s="1"/>
  <c r="S12" i="4"/>
  <c r="M15" i="4"/>
  <c r="N15" i="4" s="1"/>
  <c r="O15" i="4" s="1"/>
  <c r="P15" i="4" s="1"/>
  <c r="L15" i="4"/>
  <c r="I11" i="4"/>
  <c r="H15" i="4"/>
  <c r="I15" i="4" s="1"/>
  <c r="J15" i="4" s="1"/>
  <c r="K15" i="4" s="1"/>
  <c r="L6" i="4"/>
  <c r="S5" i="4"/>
  <c r="N2" i="4"/>
  <c r="H6" i="4"/>
  <c r="I6" i="4" s="1"/>
  <c r="J6" i="4" s="1"/>
  <c r="H8" i="4"/>
  <c r="I8" i="4"/>
  <c r="J8" i="4" s="1"/>
  <c r="K8" i="4" s="1"/>
  <c r="L8" i="4" s="1"/>
  <c r="M8" i="4" s="1"/>
  <c r="N8" i="4" s="1"/>
  <c r="O8" i="4" s="1"/>
  <c r="P8" i="4" s="1"/>
  <c r="Q8" i="4" s="1"/>
  <c r="R8" i="4" s="1"/>
  <c r="S8" i="4" s="1"/>
  <c r="H2" i="4"/>
  <c r="F15" i="4"/>
  <c r="S14" i="4"/>
  <c r="R14" i="4"/>
  <c r="Q14" i="4"/>
  <c r="F14" i="4"/>
  <c r="R13" i="4"/>
  <c r="Q13" i="4"/>
  <c r="G12" i="4"/>
  <c r="F13" i="4"/>
  <c r="E13" i="4"/>
  <c r="R18" i="20"/>
  <c r="Q18" i="20"/>
  <c r="N18" i="20"/>
  <c r="M18" i="20"/>
  <c r="J18" i="20"/>
  <c r="I18" i="20"/>
  <c r="F18" i="20"/>
  <c r="S17" i="20"/>
  <c r="P17" i="20"/>
  <c r="O17" i="20"/>
  <c r="L17" i="20"/>
  <c r="K17" i="20"/>
  <c r="H17" i="20"/>
  <c r="G17" i="20"/>
  <c r="R16" i="20"/>
  <c r="Q16" i="20"/>
  <c r="N16" i="20"/>
  <c r="M16" i="20"/>
  <c r="J16" i="20"/>
  <c r="I16" i="20"/>
  <c r="F16" i="20"/>
  <c r="S15" i="20"/>
  <c r="P15" i="20"/>
  <c r="O15" i="20"/>
  <c r="L15" i="20"/>
  <c r="K15" i="20"/>
  <c r="H15" i="20"/>
  <c r="G15" i="20"/>
  <c r="S12" i="20"/>
  <c r="S24" i="20" s="1"/>
  <c r="R12" i="20"/>
  <c r="R24" i="20" s="1"/>
  <c r="Q12" i="20"/>
  <c r="Q24" i="20" s="1"/>
  <c r="P12" i="20"/>
  <c r="P18" i="20" s="1"/>
  <c r="O12" i="20"/>
  <c r="O24" i="20" s="1"/>
  <c r="N12" i="20"/>
  <c r="N24" i="20" s="1"/>
  <c r="M12" i="20"/>
  <c r="M24" i="20" s="1"/>
  <c r="L12" i="20"/>
  <c r="L18" i="20" s="1"/>
  <c r="K12" i="20"/>
  <c r="K24" i="20" s="1"/>
  <c r="J12" i="20"/>
  <c r="J24" i="20" s="1"/>
  <c r="I12" i="20"/>
  <c r="I24" i="20" s="1"/>
  <c r="H12" i="20"/>
  <c r="H18" i="20" s="1"/>
  <c r="G12" i="20"/>
  <c r="G24" i="20" s="1"/>
  <c r="F12" i="20"/>
  <c r="F24" i="20" s="1"/>
  <c r="S11" i="20"/>
  <c r="S23" i="20" s="1"/>
  <c r="R11" i="20"/>
  <c r="R17" i="20" s="1"/>
  <c r="Q11" i="20"/>
  <c r="Q23" i="20" s="1"/>
  <c r="P11" i="20"/>
  <c r="P23" i="20" s="1"/>
  <c r="O11" i="20"/>
  <c r="O23" i="20" s="1"/>
  <c r="N11" i="20"/>
  <c r="N17" i="20" s="1"/>
  <c r="M11" i="20"/>
  <c r="M23" i="20" s="1"/>
  <c r="L11" i="20"/>
  <c r="L23" i="20" s="1"/>
  <c r="K11" i="20"/>
  <c r="K23" i="20" s="1"/>
  <c r="J11" i="20"/>
  <c r="J17" i="20" s="1"/>
  <c r="I11" i="20"/>
  <c r="I23" i="20" s="1"/>
  <c r="H11" i="20"/>
  <c r="H23" i="20" s="1"/>
  <c r="G11" i="20"/>
  <c r="G23" i="20" s="1"/>
  <c r="F11" i="20"/>
  <c r="F17" i="20" s="1"/>
  <c r="S10" i="20"/>
  <c r="S22" i="20" s="1"/>
  <c r="R10" i="20"/>
  <c r="R22" i="20" s="1"/>
  <c r="Q10" i="20"/>
  <c r="Q22" i="20" s="1"/>
  <c r="P10" i="20"/>
  <c r="P16" i="20" s="1"/>
  <c r="O10" i="20"/>
  <c r="O22" i="20" s="1"/>
  <c r="N10" i="20"/>
  <c r="N22" i="20" s="1"/>
  <c r="M10" i="20"/>
  <c r="M22" i="20" s="1"/>
  <c r="L10" i="20"/>
  <c r="L16" i="20" s="1"/>
  <c r="K10" i="20"/>
  <c r="K22" i="20" s="1"/>
  <c r="J10" i="20"/>
  <c r="J22" i="20" s="1"/>
  <c r="I10" i="20"/>
  <c r="I22" i="20" s="1"/>
  <c r="H10" i="20"/>
  <c r="H16" i="20" s="1"/>
  <c r="G10" i="20"/>
  <c r="G22" i="20" s="1"/>
  <c r="F10" i="20"/>
  <c r="F22" i="20" s="1"/>
  <c r="S9" i="20"/>
  <c r="S21" i="20" s="1"/>
  <c r="S26" i="20" s="1"/>
  <c r="S27" i="20" s="1"/>
  <c r="S28" i="20" s="1"/>
  <c r="R9" i="20"/>
  <c r="R15" i="20" s="1"/>
  <c r="R20" i="20" s="1"/>
  <c r="Q9" i="20"/>
  <c r="Q21" i="20" s="1"/>
  <c r="P9" i="20"/>
  <c r="P21" i="20" s="1"/>
  <c r="O9" i="20"/>
  <c r="O21" i="20" s="1"/>
  <c r="O26" i="20" s="1"/>
  <c r="O27" i="20" s="1"/>
  <c r="O28" i="20" s="1"/>
  <c r="N9" i="20"/>
  <c r="N15" i="20" s="1"/>
  <c r="N20" i="20" s="1"/>
  <c r="M9" i="20"/>
  <c r="M21" i="20" s="1"/>
  <c r="L9" i="20"/>
  <c r="L21" i="20" s="1"/>
  <c r="K9" i="20"/>
  <c r="K21" i="20" s="1"/>
  <c r="K26" i="20" s="1"/>
  <c r="K27" i="20" s="1"/>
  <c r="K28" i="20" s="1"/>
  <c r="J9" i="20"/>
  <c r="J15" i="20" s="1"/>
  <c r="J20" i="20" s="1"/>
  <c r="I9" i="20"/>
  <c r="I21" i="20" s="1"/>
  <c r="H9" i="20"/>
  <c r="H21" i="20" s="1"/>
  <c r="G9" i="20"/>
  <c r="G21" i="20" s="1"/>
  <c r="G26" i="20" s="1"/>
  <c r="G27" i="20" s="1"/>
  <c r="G28" i="20" s="1"/>
  <c r="F9" i="20"/>
  <c r="F15" i="20" s="1"/>
  <c r="F20" i="20" s="1"/>
  <c r="S8" i="20"/>
  <c r="S5" i="20" s="1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Q6" i="20"/>
  <c r="P6" i="20"/>
  <c r="M6" i="20"/>
  <c r="L6" i="20"/>
  <c r="I6" i="20"/>
  <c r="H6" i="20"/>
  <c r="R5" i="20"/>
  <c r="R6" i="20" s="1"/>
  <c r="Q5" i="20"/>
  <c r="P5" i="20"/>
  <c r="P4" i="20" s="1"/>
  <c r="O5" i="20"/>
  <c r="O6" i="20" s="1"/>
  <c r="N5" i="20"/>
  <c r="N6" i="20" s="1"/>
  <c r="M5" i="20"/>
  <c r="L5" i="20"/>
  <c r="L4" i="20" s="1"/>
  <c r="K5" i="20"/>
  <c r="K6" i="20" s="1"/>
  <c r="J5" i="20"/>
  <c r="J6" i="20" s="1"/>
  <c r="I5" i="20"/>
  <c r="H5" i="20"/>
  <c r="H4" i="20" s="1"/>
  <c r="G5" i="20"/>
  <c r="G6" i="20" s="1"/>
  <c r="F5" i="20"/>
  <c r="F6" i="20" s="1"/>
  <c r="G2" i="20" s="1"/>
  <c r="E5" i="20"/>
  <c r="Q4" i="20"/>
  <c r="M4" i="20"/>
  <c r="I4" i="20"/>
  <c r="E4" i="20"/>
  <c r="K13" i="21" l="1"/>
  <c r="L15" i="21" s="1"/>
  <c r="L14" i="21" s="1"/>
  <c r="H12" i="21"/>
  <c r="I12" i="21"/>
  <c r="O13" i="21"/>
  <c r="O15" i="21" s="1"/>
  <c r="O16" i="21"/>
  <c r="P16" i="21" s="1"/>
  <c r="Q16" i="21" s="1"/>
  <c r="R16" i="21" s="1"/>
  <c r="S16" i="21" s="1"/>
  <c r="S13" i="21" s="1"/>
  <c r="N13" i="21"/>
  <c r="Q51" i="21"/>
  <c r="F20" i="21"/>
  <c r="O35" i="21"/>
  <c r="Q36" i="21"/>
  <c r="S37" i="21"/>
  <c r="G39" i="21"/>
  <c r="M42" i="21"/>
  <c r="K48" i="21"/>
  <c r="Q34" i="21"/>
  <c r="S35" i="21"/>
  <c r="G37" i="21"/>
  <c r="I38" i="21"/>
  <c r="K39" i="21"/>
  <c r="Q42" i="21"/>
  <c r="M49" i="21"/>
  <c r="G35" i="21"/>
  <c r="I36" i="21"/>
  <c r="K37" i="21"/>
  <c r="M38" i="21"/>
  <c r="O39" i="21"/>
  <c r="Q40" i="21"/>
  <c r="G46" i="21"/>
  <c r="O50" i="21"/>
  <c r="K35" i="21"/>
  <c r="M36" i="21"/>
  <c r="M44" i="21" s="1"/>
  <c r="O37" i="21"/>
  <c r="Q38" i="21"/>
  <c r="S39" i="21"/>
  <c r="I42" i="21"/>
  <c r="I47" i="21"/>
  <c r="K8" i="21"/>
  <c r="J7" i="21"/>
  <c r="I7" i="21"/>
  <c r="M10" i="21"/>
  <c r="N10" i="21" s="1"/>
  <c r="O10" i="21" s="1"/>
  <c r="P10" i="21" s="1"/>
  <c r="Q10" i="21" s="1"/>
  <c r="R10" i="21" s="1"/>
  <c r="S10" i="21" s="1"/>
  <c r="S8" i="21" s="1"/>
  <c r="S20" i="21"/>
  <c r="G51" i="21"/>
  <c r="G40" i="21"/>
  <c r="O51" i="21"/>
  <c r="O40" i="21"/>
  <c r="I45" i="21"/>
  <c r="K46" i="21"/>
  <c r="M47" i="21"/>
  <c r="O48" i="21"/>
  <c r="Q49" i="21"/>
  <c r="S50" i="21"/>
  <c r="K51" i="21"/>
  <c r="K40" i="21"/>
  <c r="H7" i="21"/>
  <c r="I34" i="21"/>
  <c r="M45" i="21"/>
  <c r="O46" i="21"/>
  <c r="Q47" i="21"/>
  <c r="S48" i="21"/>
  <c r="G50" i="21"/>
  <c r="I51" i="21"/>
  <c r="S51" i="21"/>
  <c r="S40" i="21"/>
  <c r="I23" i="21"/>
  <c r="M34" i="21"/>
  <c r="Q45" i="21"/>
  <c r="S46" i="21"/>
  <c r="G48" i="21"/>
  <c r="I49" i="21"/>
  <c r="K50" i="21"/>
  <c r="M51" i="21"/>
  <c r="F34" i="21"/>
  <c r="J34" i="21"/>
  <c r="N34" i="21"/>
  <c r="R34" i="21"/>
  <c r="H35" i="21"/>
  <c r="L35" i="21"/>
  <c r="P35" i="21"/>
  <c r="F36" i="21"/>
  <c r="J36" i="21"/>
  <c r="N36" i="21"/>
  <c r="N44" i="21" s="1"/>
  <c r="R36" i="21"/>
  <c r="H37" i="21"/>
  <c r="L37" i="21"/>
  <c r="P37" i="21"/>
  <c r="F38" i="21"/>
  <c r="J38" i="21"/>
  <c r="N38" i="21"/>
  <c r="R38" i="21"/>
  <c r="H39" i="21"/>
  <c r="L39" i="21"/>
  <c r="P39" i="21"/>
  <c r="F40" i="21"/>
  <c r="J40" i="21"/>
  <c r="N40" i="21"/>
  <c r="R40" i="21"/>
  <c r="F42" i="21"/>
  <c r="J42" i="21"/>
  <c r="N42" i="21"/>
  <c r="R42" i="21"/>
  <c r="F45" i="21"/>
  <c r="F53" i="21" s="1"/>
  <c r="J45" i="21"/>
  <c r="N45" i="21"/>
  <c r="R45" i="21"/>
  <c r="H46" i="21"/>
  <c r="H53" i="21" s="1"/>
  <c r="H54" i="21" s="1"/>
  <c r="H55" i="21" s="1"/>
  <c r="L46" i="21"/>
  <c r="P46" i="21"/>
  <c r="F47" i="21"/>
  <c r="J47" i="21"/>
  <c r="N47" i="21"/>
  <c r="R47" i="21"/>
  <c r="H48" i="21"/>
  <c r="L48" i="21"/>
  <c r="P48" i="21"/>
  <c r="F49" i="21"/>
  <c r="J49" i="21"/>
  <c r="N49" i="21"/>
  <c r="R49" i="21"/>
  <c r="H50" i="21"/>
  <c r="L50" i="21"/>
  <c r="P50" i="21"/>
  <c r="G34" i="21"/>
  <c r="K34" i="21"/>
  <c r="O34" i="21"/>
  <c r="S34" i="21"/>
  <c r="H34" i="21"/>
  <c r="L34" i="21"/>
  <c r="P34" i="21"/>
  <c r="H40" i="21"/>
  <c r="L40" i="21"/>
  <c r="P40" i="21"/>
  <c r="H11" i="4"/>
  <c r="J11" i="4" s="1"/>
  <c r="H12" i="4" s="1"/>
  <c r="I12" i="4" s="1"/>
  <c r="I13" i="4" s="1"/>
  <c r="J12" i="4"/>
  <c r="H13" i="4"/>
  <c r="H14" i="4" s="1"/>
  <c r="Q15" i="4"/>
  <c r="R15" i="4" s="1"/>
  <c r="S15" i="4" s="1"/>
  <c r="S13" i="4" s="1"/>
  <c r="F12" i="4"/>
  <c r="K6" i="4"/>
  <c r="J5" i="4"/>
  <c r="E12" i="4"/>
  <c r="H20" i="20"/>
  <c r="P20" i="20"/>
  <c r="H26" i="20"/>
  <c r="H27" i="20" s="1"/>
  <c r="H28" i="20" s="1"/>
  <c r="S6" i="20"/>
  <c r="S4" i="20"/>
  <c r="I26" i="20"/>
  <c r="I27" i="20" s="1"/>
  <c r="I28" i="20" s="1"/>
  <c r="M26" i="20"/>
  <c r="M27" i="20" s="1"/>
  <c r="M28" i="20" s="1"/>
  <c r="Q26" i="20"/>
  <c r="Q27" i="20" s="1"/>
  <c r="Q28" i="20" s="1"/>
  <c r="L20" i="20"/>
  <c r="F4" i="20"/>
  <c r="J4" i="20"/>
  <c r="N4" i="20"/>
  <c r="R4" i="20"/>
  <c r="F14" i="20"/>
  <c r="N14" i="20"/>
  <c r="J21" i="20"/>
  <c r="R21" i="20"/>
  <c r="R26" i="20" s="1"/>
  <c r="R27" i="20" s="1"/>
  <c r="R28" i="20" s="1"/>
  <c r="L22" i="20"/>
  <c r="L26" i="20" s="1"/>
  <c r="L27" i="20" s="1"/>
  <c r="L28" i="20" s="1"/>
  <c r="F23" i="20"/>
  <c r="N23" i="20"/>
  <c r="H24" i="20"/>
  <c r="G14" i="20"/>
  <c r="K14" i="20"/>
  <c r="O14" i="20"/>
  <c r="S14" i="20"/>
  <c r="I15" i="20"/>
  <c r="I20" i="20" s="1"/>
  <c r="M15" i="20"/>
  <c r="Q15" i="20"/>
  <c r="Q20" i="20" s="1"/>
  <c r="G16" i="20"/>
  <c r="G20" i="20" s="1"/>
  <c r="K16" i="20"/>
  <c r="K20" i="20" s="1"/>
  <c r="O16" i="20"/>
  <c r="S16" i="20"/>
  <c r="S20" i="20" s="1"/>
  <c r="I17" i="20"/>
  <c r="M17" i="20"/>
  <c r="Q17" i="20"/>
  <c r="G18" i="20"/>
  <c r="K18" i="20"/>
  <c r="O18" i="20"/>
  <c r="O20" i="20" s="1"/>
  <c r="S18" i="20"/>
  <c r="J14" i="20"/>
  <c r="R14" i="20"/>
  <c r="F21" i="20"/>
  <c r="F26" i="20" s="1"/>
  <c r="N21" i="20"/>
  <c r="H22" i="20"/>
  <c r="P22" i="20"/>
  <c r="P26" i="20" s="1"/>
  <c r="P27" i="20" s="1"/>
  <c r="P28" i="20" s="1"/>
  <c r="J23" i="20"/>
  <c r="R23" i="20"/>
  <c r="L24" i="20"/>
  <c r="P24" i="20"/>
  <c r="G4" i="20"/>
  <c r="K4" i="20"/>
  <c r="O4" i="20"/>
  <c r="H14" i="20"/>
  <c r="L14" i="20"/>
  <c r="P14" i="20"/>
  <c r="I14" i="20"/>
  <c r="M14" i="20"/>
  <c r="Q14" i="20"/>
  <c r="E4" i="19"/>
  <c r="E5" i="19" s="1"/>
  <c r="D4" i="19"/>
  <c r="D5" i="19" s="1"/>
  <c r="C4" i="19"/>
  <c r="E3" i="19"/>
  <c r="D3" i="19"/>
  <c r="C3" i="19"/>
  <c r="E2" i="19"/>
  <c r="D2" i="19"/>
  <c r="C2" i="19"/>
  <c r="G53" i="21" l="1"/>
  <c r="G54" i="21" s="1"/>
  <c r="G55" i="21" s="1"/>
  <c r="R13" i="21"/>
  <c r="Q13" i="21"/>
  <c r="J12" i="21"/>
  <c r="G44" i="21"/>
  <c r="Q44" i="21"/>
  <c r="I44" i="21"/>
  <c r="P13" i="21"/>
  <c r="P15" i="21" s="1"/>
  <c r="F44" i="21"/>
  <c r="R44" i="21"/>
  <c r="L44" i="21"/>
  <c r="K53" i="21"/>
  <c r="K54" i="21" s="1"/>
  <c r="K55" i="21" s="1"/>
  <c r="R53" i="21"/>
  <c r="R54" i="21" s="1"/>
  <c r="R55" i="21" s="1"/>
  <c r="J44" i="21"/>
  <c r="O53" i="21"/>
  <c r="O54" i="21" s="1"/>
  <c r="O55" i="21" s="1"/>
  <c r="K44" i="21"/>
  <c r="L53" i="21"/>
  <c r="L54" i="21" s="1"/>
  <c r="L55" i="21" s="1"/>
  <c r="P53" i="21"/>
  <c r="P54" i="21" s="1"/>
  <c r="P55" i="21" s="1"/>
  <c r="S44" i="21"/>
  <c r="O44" i="21"/>
  <c r="L8" i="21"/>
  <c r="K7" i="21"/>
  <c r="F54" i="21"/>
  <c r="H44" i="21"/>
  <c r="J23" i="21"/>
  <c r="N53" i="21"/>
  <c r="N54" i="21" s="1"/>
  <c r="N55" i="21" s="1"/>
  <c r="S53" i="21"/>
  <c r="S54" i="21" s="1"/>
  <c r="S55" i="21" s="1"/>
  <c r="J53" i="21"/>
  <c r="J54" i="21" s="1"/>
  <c r="J55" i="21" s="1"/>
  <c r="P44" i="21"/>
  <c r="Q53" i="21"/>
  <c r="Q54" i="21" s="1"/>
  <c r="Q55" i="21" s="1"/>
  <c r="M53" i="21"/>
  <c r="M54" i="21" s="1"/>
  <c r="M55" i="21" s="1"/>
  <c r="I53" i="21"/>
  <c r="I54" i="21" s="1"/>
  <c r="I55" i="21" s="1"/>
  <c r="I14" i="4"/>
  <c r="K12" i="4"/>
  <c r="K13" i="4" s="1"/>
  <c r="J13" i="4"/>
  <c r="J14" i="4" s="1"/>
  <c r="K5" i="4"/>
  <c r="L7" i="4"/>
  <c r="F27" i="20"/>
  <c r="J26" i="20"/>
  <c r="J27" i="20" s="1"/>
  <c r="J28" i="20" s="1"/>
  <c r="N26" i="20"/>
  <c r="N27" i="20" s="1"/>
  <c r="N28" i="20" s="1"/>
  <c r="M20" i="20"/>
  <c r="F4" i="19"/>
  <c r="F3" i="19" s="1"/>
  <c r="C5" i="19"/>
  <c r="B3" i="16"/>
  <c r="R15" i="21" l="1"/>
  <c r="K12" i="21"/>
  <c r="M13" i="21"/>
  <c r="Q15" i="21"/>
  <c r="S15" i="21"/>
  <c r="K23" i="21"/>
  <c r="F55" i="21"/>
  <c r="T55" i="21" s="1"/>
  <c r="T54" i="21"/>
  <c r="T53" i="21"/>
  <c r="K14" i="4"/>
  <c r="L14" i="4"/>
  <c r="T26" i="20"/>
  <c r="F28" i="20"/>
  <c r="T28" i="20" s="1"/>
  <c r="T27" i="20"/>
  <c r="F5" i="19"/>
  <c r="E3" i="8"/>
  <c r="E3" i="7"/>
  <c r="E4" i="7" s="1"/>
  <c r="N15" i="21" l="1"/>
  <c r="L23" i="21"/>
  <c r="E4" i="8"/>
  <c r="S24" i="4"/>
  <c r="S34" i="4" s="1"/>
  <c r="R24" i="4"/>
  <c r="Q24" i="4"/>
  <c r="Q42" i="4" s="1"/>
  <c r="P24" i="4"/>
  <c r="O24" i="4"/>
  <c r="O34" i="4" s="1"/>
  <c r="N24" i="4"/>
  <c r="M24" i="4"/>
  <c r="M42" i="4" s="1"/>
  <c r="L24" i="4"/>
  <c r="K24" i="4"/>
  <c r="K34" i="4" s="1"/>
  <c r="J24" i="4"/>
  <c r="I24" i="4"/>
  <c r="I42" i="4" s="1"/>
  <c r="H24" i="4"/>
  <c r="G24" i="4"/>
  <c r="G34" i="4" s="1"/>
  <c r="F24" i="4"/>
  <c r="S23" i="4"/>
  <c r="S33" i="4" s="1"/>
  <c r="R23" i="4"/>
  <c r="R33" i="4" s="1"/>
  <c r="Q23" i="4"/>
  <c r="Q33" i="4" s="1"/>
  <c r="P23" i="4"/>
  <c r="P33" i="4" s="1"/>
  <c r="O23" i="4"/>
  <c r="O33" i="4" s="1"/>
  <c r="N23" i="4"/>
  <c r="N33" i="4" s="1"/>
  <c r="M23" i="4"/>
  <c r="M33" i="4" s="1"/>
  <c r="L23" i="4"/>
  <c r="L33" i="4" s="1"/>
  <c r="K23" i="4"/>
  <c r="K33" i="4" s="1"/>
  <c r="J23" i="4"/>
  <c r="J33" i="4" s="1"/>
  <c r="I23" i="4"/>
  <c r="I33" i="4" s="1"/>
  <c r="H23" i="4"/>
  <c r="H33" i="4" s="1"/>
  <c r="G23" i="4"/>
  <c r="G33" i="4" s="1"/>
  <c r="F23" i="4"/>
  <c r="F33" i="4" s="1"/>
  <c r="S22" i="4"/>
  <c r="R22" i="4"/>
  <c r="Q22" i="4"/>
  <c r="Q32" i="4" s="1"/>
  <c r="P22" i="4"/>
  <c r="O22" i="4"/>
  <c r="N22" i="4"/>
  <c r="M22" i="4"/>
  <c r="M32" i="4" s="1"/>
  <c r="L22" i="4"/>
  <c r="K22" i="4"/>
  <c r="J22" i="4"/>
  <c r="I22" i="4"/>
  <c r="I32" i="4" s="1"/>
  <c r="H22" i="4"/>
  <c r="G22" i="4"/>
  <c r="F22" i="4"/>
  <c r="S21" i="4"/>
  <c r="S41" i="4" s="1"/>
  <c r="R21" i="4"/>
  <c r="Q21" i="4"/>
  <c r="Q31" i="4" s="1"/>
  <c r="P21" i="4"/>
  <c r="O21" i="4"/>
  <c r="O41" i="4" s="1"/>
  <c r="N21" i="4"/>
  <c r="M21" i="4"/>
  <c r="M31" i="4" s="1"/>
  <c r="L21" i="4"/>
  <c r="K21" i="4"/>
  <c r="K41" i="4" s="1"/>
  <c r="J21" i="4"/>
  <c r="I21" i="4"/>
  <c r="I31" i="4" s="1"/>
  <c r="H21" i="4"/>
  <c r="G21" i="4"/>
  <c r="G41" i="4" s="1"/>
  <c r="F21" i="4"/>
  <c r="S20" i="4"/>
  <c r="S30" i="4" s="1"/>
  <c r="R20" i="4"/>
  <c r="Q20" i="4"/>
  <c r="Q40" i="4" s="1"/>
  <c r="P20" i="4"/>
  <c r="O20" i="4"/>
  <c r="O30" i="4" s="1"/>
  <c r="N20" i="4"/>
  <c r="M20" i="4"/>
  <c r="M40" i="4" s="1"/>
  <c r="L20" i="4"/>
  <c r="K20" i="4"/>
  <c r="K30" i="4" s="1"/>
  <c r="J20" i="4"/>
  <c r="I20" i="4"/>
  <c r="I40" i="4" s="1"/>
  <c r="H20" i="4"/>
  <c r="G20" i="4"/>
  <c r="G30" i="4" s="1"/>
  <c r="F20" i="4"/>
  <c r="S19" i="4"/>
  <c r="S39" i="4" s="1"/>
  <c r="R19" i="4"/>
  <c r="Q19" i="4"/>
  <c r="Q29" i="4" s="1"/>
  <c r="P19" i="4"/>
  <c r="O19" i="4"/>
  <c r="O39" i="4" s="1"/>
  <c r="N19" i="4"/>
  <c r="M19" i="4"/>
  <c r="M29" i="4" s="1"/>
  <c r="L19" i="4"/>
  <c r="K19" i="4"/>
  <c r="K39" i="4" s="1"/>
  <c r="J19" i="4"/>
  <c r="I19" i="4"/>
  <c r="I29" i="4" s="1"/>
  <c r="H19" i="4"/>
  <c r="G19" i="4"/>
  <c r="G39" i="4" s="1"/>
  <c r="F19" i="4"/>
  <c r="S18" i="4"/>
  <c r="S28" i="4" s="1"/>
  <c r="R18" i="4"/>
  <c r="Q18" i="4"/>
  <c r="Q38" i="4" s="1"/>
  <c r="P18" i="4"/>
  <c r="O18" i="4"/>
  <c r="O28" i="4" s="1"/>
  <c r="N18" i="4"/>
  <c r="M18" i="4"/>
  <c r="M38" i="4" s="1"/>
  <c r="L18" i="4"/>
  <c r="K18" i="4"/>
  <c r="K28" i="4" s="1"/>
  <c r="J18" i="4"/>
  <c r="I18" i="4"/>
  <c r="I38" i="4" s="1"/>
  <c r="H18" i="4"/>
  <c r="G18" i="4"/>
  <c r="G28" i="4" s="1"/>
  <c r="F18" i="4"/>
  <c r="S17" i="4"/>
  <c r="S37" i="4" s="1"/>
  <c r="R17" i="4"/>
  <c r="Q17" i="4"/>
  <c r="Q27" i="4" s="1"/>
  <c r="P17" i="4"/>
  <c r="O17" i="4"/>
  <c r="O37" i="4" s="1"/>
  <c r="N17" i="4"/>
  <c r="M17" i="4"/>
  <c r="M27" i="4" s="1"/>
  <c r="L17" i="4"/>
  <c r="K17" i="4"/>
  <c r="K37" i="4" s="1"/>
  <c r="J17" i="4"/>
  <c r="I17" i="4"/>
  <c r="I27" i="4" s="1"/>
  <c r="H17" i="4"/>
  <c r="H37" i="4" s="1"/>
  <c r="G17" i="4"/>
  <c r="G37" i="4" s="1"/>
  <c r="F17" i="4"/>
  <c r="F37" i="4" s="1"/>
  <c r="F7" i="4"/>
  <c r="I5" i="4"/>
  <c r="H5" i="4"/>
  <c r="E5" i="4"/>
  <c r="M23" i="21" l="1"/>
  <c r="G43" i="4"/>
  <c r="K43" i="4"/>
  <c r="O43" i="4"/>
  <c r="S43" i="4"/>
  <c r="I37" i="4"/>
  <c r="M39" i="4"/>
  <c r="O40" i="4"/>
  <c r="S42" i="4"/>
  <c r="I34" i="4"/>
  <c r="M37" i="4"/>
  <c r="O38" i="4"/>
  <c r="Q39" i="4"/>
  <c r="S40" i="4"/>
  <c r="G42" i="4"/>
  <c r="I43" i="4"/>
  <c r="K38" i="4"/>
  <c r="Q41" i="4"/>
  <c r="M34" i="4"/>
  <c r="Q37" i="4"/>
  <c r="S38" i="4"/>
  <c r="G40" i="4"/>
  <c r="I41" i="4"/>
  <c r="K42" i="4"/>
  <c r="M43" i="4"/>
  <c r="G5" i="4"/>
  <c r="F5" i="4"/>
  <c r="Q34" i="4"/>
  <c r="G38" i="4"/>
  <c r="I39" i="4"/>
  <c r="K40" i="4"/>
  <c r="M41" i="4"/>
  <c r="O42" i="4"/>
  <c r="Q43" i="4"/>
  <c r="J37" i="4"/>
  <c r="J27" i="4"/>
  <c r="L37" i="4"/>
  <c r="L27" i="4"/>
  <c r="N37" i="4"/>
  <c r="N27" i="4"/>
  <c r="P37" i="4"/>
  <c r="P27" i="4"/>
  <c r="R37" i="4"/>
  <c r="R27" i="4"/>
  <c r="F38" i="4"/>
  <c r="F28" i="4"/>
  <c r="H38" i="4"/>
  <c r="H28" i="4"/>
  <c r="J38" i="4"/>
  <c r="J28" i="4"/>
  <c r="L38" i="4"/>
  <c r="L28" i="4"/>
  <c r="N38" i="4"/>
  <c r="N28" i="4"/>
  <c r="P38" i="4"/>
  <c r="P28" i="4"/>
  <c r="R38" i="4"/>
  <c r="R28" i="4"/>
  <c r="F39" i="4"/>
  <c r="F29" i="4"/>
  <c r="H39" i="4"/>
  <c r="H29" i="4"/>
  <c r="J39" i="4"/>
  <c r="J29" i="4"/>
  <c r="L39" i="4"/>
  <c r="L29" i="4"/>
  <c r="N39" i="4"/>
  <c r="N29" i="4"/>
  <c r="P39" i="4"/>
  <c r="P29" i="4"/>
  <c r="R39" i="4"/>
  <c r="R29" i="4"/>
  <c r="F40" i="4"/>
  <c r="F30" i="4"/>
  <c r="H40" i="4"/>
  <c r="H30" i="4"/>
  <c r="J40" i="4"/>
  <c r="J30" i="4"/>
  <c r="L40" i="4"/>
  <c r="L30" i="4"/>
  <c r="N40" i="4"/>
  <c r="N30" i="4"/>
  <c r="P40" i="4"/>
  <c r="P30" i="4"/>
  <c r="R40" i="4"/>
  <c r="R30" i="4"/>
  <c r="F41" i="4"/>
  <c r="F31" i="4"/>
  <c r="H41" i="4"/>
  <c r="H31" i="4"/>
  <c r="J41" i="4"/>
  <c r="J31" i="4"/>
  <c r="L41" i="4"/>
  <c r="L31" i="4"/>
  <c r="N41" i="4"/>
  <c r="N31" i="4"/>
  <c r="P41" i="4"/>
  <c r="P31" i="4"/>
  <c r="R41" i="4"/>
  <c r="R31" i="4"/>
  <c r="F43" i="4"/>
  <c r="F32" i="4"/>
  <c r="H43" i="4"/>
  <c r="H32" i="4"/>
  <c r="J43" i="4"/>
  <c r="J32" i="4"/>
  <c r="L43" i="4"/>
  <c r="L32" i="4"/>
  <c r="N43" i="4"/>
  <c r="N32" i="4"/>
  <c r="P43" i="4"/>
  <c r="P32" i="4"/>
  <c r="R43" i="4"/>
  <c r="R32" i="4"/>
  <c r="F42" i="4"/>
  <c r="F34" i="4"/>
  <c r="H42" i="4"/>
  <c r="H34" i="4"/>
  <c r="J42" i="4"/>
  <c r="J34" i="4"/>
  <c r="L42" i="4"/>
  <c r="L34" i="4"/>
  <c r="N42" i="4"/>
  <c r="N34" i="4"/>
  <c r="P42" i="4"/>
  <c r="P34" i="4"/>
  <c r="R42" i="4"/>
  <c r="R34" i="4"/>
  <c r="F26" i="4"/>
  <c r="J26" i="4"/>
  <c r="N26" i="4"/>
  <c r="R26" i="4"/>
  <c r="H27" i="4"/>
  <c r="H26" i="4"/>
  <c r="L26" i="4"/>
  <c r="P26" i="4"/>
  <c r="F27" i="4"/>
  <c r="G26" i="4"/>
  <c r="I26" i="4"/>
  <c r="K26" i="4"/>
  <c r="M26" i="4"/>
  <c r="O26" i="4"/>
  <c r="Q26" i="4"/>
  <c r="S26" i="4"/>
  <c r="G27" i="4"/>
  <c r="K27" i="4"/>
  <c r="O27" i="4"/>
  <c r="S27" i="4"/>
  <c r="I28" i="4"/>
  <c r="M28" i="4"/>
  <c r="Q28" i="4"/>
  <c r="G29" i="4"/>
  <c r="K29" i="4"/>
  <c r="O29" i="4"/>
  <c r="S29" i="4"/>
  <c r="I30" i="4"/>
  <c r="M30" i="4"/>
  <c r="Q30" i="4"/>
  <c r="G31" i="4"/>
  <c r="K31" i="4"/>
  <c r="O31" i="4"/>
  <c r="S31" i="4"/>
  <c r="G32" i="4"/>
  <c r="K32" i="4"/>
  <c r="O32" i="4"/>
  <c r="S32" i="4"/>
  <c r="N23" i="21" l="1"/>
  <c r="M45" i="4"/>
  <c r="M46" i="4" s="1"/>
  <c r="M47" i="4" s="1"/>
  <c r="G45" i="4"/>
  <c r="G46" i="4" s="1"/>
  <c r="G47" i="4" s="1"/>
  <c r="O45" i="4"/>
  <c r="O46" i="4" s="1"/>
  <c r="O47" i="4" s="1"/>
  <c r="M36" i="4"/>
  <c r="F36" i="4"/>
  <c r="K45" i="4"/>
  <c r="K46" i="4" s="1"/>
  <c r="K47" i="4" s="1"/>
  <c r="Q36" i="4"/>
  <c r="H45" i="4"/>
  <c r="H46" i="4" s="1"/>
  <c r="H47" i="4" s="1"/>
  <c r="S45" i="4"/>
  <c r="S46" i="4" s="1"/>
  <c r="S47" i="4" s="1"/>
  <c r="Q45" i="4"/>
  <c r="Q46" i="4" s="1"/>
  <c r="Q47" i="4" s="1"/>
  <c r="I36" i="4"/>
  <c r="F45" i="4"/>
  <c r="F46" i="4" s="1"/>
  <c r="I45" i="4"/>
  <c r="I46" i="4" s="1"/>
  <c r="I47" i="4" s="1"/>
  <c r="S36" i="4"/>
  <c r="K36" i="4"/>
  <c r="R36" i="4"/>
  <c r="P36" i="4"/>
  <c r="N36" i="4"/>
  <c r="L36" i="4"/>
  <c r="J36" i="4"/>
  <c r="O36" i="4"/>
  <c r="G36" i="4"/>
  <c r="H36" i="4"/>
  <c r="R45" i="4"/>
  <c r="R46" i="4" s="1"/>
  <c r="R47" i="4" s="1"/>
  <c r="P45" i="4"/>
  <c r="P46" i="4" s="1"/>
  <c r="P47" i="4" s="1"/>
  <c r="N45" i="4"/>
  <c r="N46" i="4" s="1"/>
  <c r="N47" i="4" s="1"/>
  <c r="L45" i="4"/>
  <c r="L46" i="4" s="1"/>
  <c r="L47" i="4" s="1"/>
  <c r="J45" i="4"/>
  <c r="J46" i="4" s="1"/>
  <c r="J47" i="4" s="1"/>
  <c r="E5" i="18"/>
  <c r="D5" i="18"/>
  <c r="E4" i="18"/>
  <c r="D4" i="18"/>
  <c r="C4" i="18"/>
  <c r="E3" i="18"/>
  <c r="D3" i="18"/>
  <c r="C3" i="18"/>
  <c r="F3" i="18" s="1"/>
  <c r="E2" i="18"/>
  <c r="D2" i="18"/>
  <c r="C2" i="18"/>
  <c r="O23" i="21" l="1"/>
  <c r="F4" i="18"/>
  <c r="C5" i="18"/>
  <c r="F2" i="18"/>
  <c r="F5" i="18"/>
  <c r="F47" i="4"/>
  <c r="T47" i="4" s="1"/>
  <c r="T46" i="4"/>
  <c r="T45" i="4"/>
  <c r="E5" i="17"/>
  <c r="D5" i="17"/>
  <c r="E4" i="17"/>
  <c r="D4" i="17"/>
  <c r="C4" i="17"/>
  <c r="E3" i="17"/>
  <c r="D3" i="17"/>
  <c r="C3" i="17"/>
  <c r="E2" i="17"/>
  <c r="D2" i="17"/>
  <c r="C2" i="17"/>
  <c r="P23" i="21" l="1"/>
  <c r="F4" i="17"/>
  <c r="C5" i="17"/>
  <c r="F5" i="17" s="1"/>
  <c r="F3" i="17"/>
  <c r="F2" i="17"/>
  <c r="Q23" i="21" l="1"/>
  <c r="R23" i="21" s="1"/>
  <c r="S23" i="21" s="1"/>
  <c r="S21" i="21" s="1"/>
  <c r="E5" i="15"/>
  <c r="D5" i="15"/>
  <c r="E4" i="15"/>
  <c r="D4" i="15"/>
  <c r="C4" i="15"/>
  <c r="C5" i="15" s="1"/>
  <c r="E3" i="15"/>
  <c r="D3" i="15"/>
  <c r="C3" i="15"/>
  <c r="F3" i="15" s="1"/>
  <c r="B3" i="15"/>
  <c r="E2" i="15"/>
  <c r="D2" i="15"/>
  <c r="C2" i="15"/>
  <c r="B2" i="15"/>
  <c r="F5" i="15" l="1"/>
  <c r="F4" i="15"/>
  <c r="E5" i="14"/>
  <c r="D5" i="14"/>
  <c r="E4" i="14"/>
  <c r="D4" i="14"/>
  <c r="C4" i="14"/>
  <c r="E3" i="14"/>
  <c r="D3" i="14"/>
  <c r="C3" i="14"/>
  <c r="B3" i="14"/>
  <c r="E2" i="14"/>
  <c r="D2" i="14"/>
  <c r="C2" i="14"/>
  <c r="B2" i="14"/>
  <c r="F4" i="14" l="1"/>
  <c r="C5" i="14"/>
  <c r="F3" i="14"/>
  <c r="F5" i="14"/>
  <c r="M15" i="2"/>
  <c r="S12" i="2"/>
  <c r="S24" i="2" s="1"/>
  <c r="R12" i="2"/>
  <c r="Q12" i="2"/>
  <c r="Q18" i="2" s="1"/>
  <c r="P12" i="2"/>
  <c r="O12" i="2"/>
  <c r="O24" i="2" s="1"/>
  <c r="N12" i="2"/>
  <c r="M12" i="2"/>
  <c r="M18" i="2" s="1"/>
  <c r="L12" i="2"/>
  <c r="K12" i="2"/>
  <c r="K24" i="2" s="1"/>
  <c r="J12" i="2"/>
  <c r="I12" i="2"/>
  <c r="I18" i="2" s="1"/>
  <c r="H12" i="2"/>
  <c r="G12" i="2"/>
  <c r="G24" i="2" s="1"/>
  <c r="F12" i="2"/>
  <c r="S11" i="2"/>
  <c r="S17" i="2" s="1"/>
  <c r="R11" i="2"/>
  <c r="Q11" i="2"/>
  <c r="Q23" i="2" s="1"/>
  <c r="P11" i="2"/>
  <c r="O11" i="2"/>
  <c r="O17" i="2" s="1"/>
  <c r="N11" i="2"/>
  <c r="M11" i="2"/>
  <c r="M23" i="2" s="1"/>
  <c r="L11" i="2"/>
  <c r="K11" i="2"/>
  <c r="K17" i="2" s="1"/>
  <c r="J11" i="2"/>
  <c r="I11" i="2"/>
  <c r="I23" i="2" s="1"/>
  <c r="H11" i="2"/>
  <c r="G11" i="2"/>
  <c r="G17" i="2" s="1"/>
  <c r="F11" i="2"/>
  <c r="S10" i="2"/>
  <c r="S22" i="2" s="1"/>
  <c r="R10" i="2"/>
  <c r="Q10" i="2"/>
  <c r="Q16" i="2" s="1"/>
  <c r="P10" i="2"/>
  <c r="O10" i="2"/>
  <c r="O22" i="2" s="1"/>
  <c r="N10" i="2"/>
  <c r="M10" i="2"/>
  <c r="M16" i="2" s="1"/>
  <c r="L10" i="2"/>
  <c r="K10" i="2"/>
  <c r="K22" i="2" s="1"/>
  <c r="J10" i="2"/>
  <c r="I10" i="2"/>
  <c r="I16" i="2" s="1"/>
  <c r="H10" i="2"/>
  <c r="G10" i="2"/>
  <c r="G22" i="2" s="1"/>
  <c r="F10" i="2"/>
  <c r="S9" i="2"/>
  <c r="S15" i="2" s="1"/>
  <c r="R9" i="2"/>
  <c r="Q9" i="2"/>
  <c r="Q21" i="2" s="1"/>
  <c r="P9" i="2"/>
  <c r="O9" i="2"/>
  <c r="O15" i="2" s="1"/>
  <c r="N9" i="2"/>
  <c r="M9" i="2"/>
  <c r="M21" i="2" s="1"/>
  <c r="L9" i="2"/>
  <c r="K9" i="2"/>
  <c r="K15" i="2" s="1"/>
  <c r="J9" i="2"/>
  <c r="I9" i="2"/>
  <c r="I21" i="2" s="1"/>
  <c r="H9" i="2"/>
  <c r="G9" i="2"/>
  <c r="G15" i="2" s="1"/>
  <c r="F9" i="2"/>
  <c r="F21" i="2" s="1"/>
  <c r="S8" i="2"/>
  <c r="R8" i="2"/>
  <c r="Q8" i="2"/>
  <c r="P8" i="2"/>
  <c r="P4" i="2" s="1"/>
  <c r="O8" i="2"/>
  <c r="N8" i="2"/>
  <c r="M8" i="2"/>
  <c r="L8" i="2"/>
  <c r="L4" i="2" s="1"/>
  <c r="K8" i="2"/>
  <c r="J8" i="2"/>
  <c r="I8" i="2"/>
  <c r="H8" i="2"/>
  <c r="G8" i="2"/>
  <c r="F8" i="2"/>
  <c r="E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S5" i="2"/>
  <c r="S4" i="2" s="1"/>
  <c r="R5" i="2"/>
  <c r="Q5" i="2"/>
  <c r="P5" i="2"/>
  <c r="O5" i="2"/>
  <c r="O4" i="2" s="1"/>
  <c r="N5" i="2"/>
  <c r="M5" i="2"/>
  <c r="L5" i="2"/>
  <c r="K5" i="2"/>
  <c r="K4" i="2" s="1"/>
  <c r="J5" i="2"/>
  <c r="I5" i="2"/>
  <c r="H5" i="2"/>
  <c r="G5" i="2"/>
  <c r="G4" i="2" s="1"/>
  <c r="F5" i="2"/>
  <c r="E5" i="2"/>
  <c r="N4" i="2"/>
  <c r="H4" i="2"/>
  <c r="T17" i="3"/>
  <c r="T16" i="3"/>
  <c r="T26" i="3" s="1"/>
  <c r="T15" i="3"/>
  <c r="T27" i="3" s="1"/>
  <c r="T14" i="3"/>
  <c r="T19" i="3" s="1"/>
  <c r="S12" i="3"/>
  <c r="S23" i="3" s="1"/>
  <c r="R12" i="3"/>
  <c r="R23" i="3" s="1"/>
  <c r="Q12" i="3"/>
  <c r="Q23" i="3" s="1"/>
  <c r="P12" i="3"/>
  <c r="P23" i="3" s="1"/>
  <c r="O12" i="3"/>
  <c r="O23" i="3" s="1"/>
  <c r="N12" i="3"/>
  <c r="N23" i="3" s="1"/>
  <c r="M12" i="3"/>
  <c r="M23" i="3" s="1"/>
  <c r="L12" i="3"/>
  <c r="L23" i="3" s="1"/>
  <c r="K12" i="3"/>
  <c r="K23" i="3" s="1"/>
  <c r="J12" i="3"/>
  <c r="J23" i="3" s="1"/>
  <c r="I12" i="3"/>
  <c r="I23" i="3" s="1"/>
  <c r="H12" i="3"/>
  <c r="H23" i="3" s="1"/>
  <c r="G12" i="3"/>
  <c r="G23" i="3" s="1"/>
  <c r="F12" i="3"/>
  <c r="T12" i="3" s="1"/>
  <c r="S11" i="3"/>
  <c r="S22" i="3" s="1"/>
  <c r="R11" i="3"/>
  <c r="R22" i="3" s="1"/>
  <c r="Q11" i="3"/>
  <c r="Q22" i="3" s="1"/>
  <c r="P11" i="3"/>
  <c r="P22" i="3" s="1"/>
  <c r="O11" i="3"/>
  <c r="O22" i="3" s="1"/>
  <c r="N11" i="3"/>
  <c r="N22" i="3" s="1"/>
  <c r="M11" i="3"/>
  <c r="M22" i="3" s="1"/>
  <c r="L11" i="3"/>
  <c r="L22" i="3" s="1"/>
  <c r="K11" i="3"/>
  <c r="K22" i="3" s="1"/>
  <c r="J11" i="3"/>
  <c r="J22" i="3" s="1"/>
  <c r="I11" i="3"/>
  <c r="I22" i="3" s="1"/>
  <c r="H11" i="3"/>
  <c r="H22" i="3" s="1"/>
  <c r="G11" i="3"/>
  <c r="G22" i="3" s="1"/>
  <c r="F11" i="3"/>
  <c r="F22" i="3" s="1"/>
  <c r="S10" i="3"/>
  <c r="S21" i="3" s="1"/>
  <c r="R10" i="3"/>
  <c r="R21" i="3" s="1"/>
  <c r="Q10" i="3"/>
  <c r="Q21" i="3" s="1"/>
  <c r="P10" i="3"/>
  <c r="P16" i="3" s="1"/>
  <c r="P26" i="3" s="1"/>
  <c r="O10" i="3"/>
  <c r="O21" i="3" s="1"/>
  <c r="N10" i="3"/>
  <c r="N21" i="3" s="1"/>
  <c r="M10" i="3"/>
  <c r="M21" i="3" s="1"/>
  <c r="L10" i="3"/>
  <c r="L16" i="3" s="1"/>
  <c r="L26" i="3" s="1"/>
  <c r="K10" i="3"/>
  <c r="K21" i="3" s="1"/>
  <c r="J10" i="3"/>
  <c r="J21" i="3" s="1"/>
  <c r="I10" i="3"/>
  <c r="I21" i="3" s="1"/>
  <c r="H10" i="3"/>
  <c r="H16" i="3" s="1"/>
  <c r="H26" i="3" s="1"/>
  <c r="G10" i="3"/>
  <c r="G21" i="3" s="1"/>
  <c r="F10" i="3"/>
  <c r="F21" i="3" s="1"/>
  <c r="S9" i="3"/>
  <c r="S15" i="3" s="1"/>
  <c r="R9" i="3"/>
  <c r="R20" i="3" s="1"/>
  <c r="Q9" i="3"/>
  <c r="Q20" i="3" s="1"/>
  <c r="P9" i="3"/>
  <c r="P20" i="3" s="1"/>
  <c r="O9" i="3"/>
  <c r="O15" i="3" s="1"/>
  <c r="N9" i="3"/>
  <c r="N20" i="3" s="1"/>
  <c r="M9" i="3"/>
  <c r="M20" i="3" s="1"/>
  <c r="L9" i="3"/>
  <c r="L20" i="3" s="1"/>
  <c r="K9" i="3"/>
  <c r="K15" i="3" s="1"/>
  <c r="J9" i="3"/>
  <c r="J20" i="3" s="1"/>
  <c r="I9" i="3"/>
  <c r="I20" i="3" s="1"/>
  <c r="H9" i="3"/>
  <c r="H20" i="3" s="1"/>
  <c r="G9" i="3"/>
  <c r="G15" i="3" s="1"/>
  <c r="F9" i="3"/>
  <c r="F20" i="3" s="1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S6" i="3"/>
  <c r="R6" i="3"/>
  <c r="Q6" i="3"/>
  <c r="P6" i="3"/>
  <c r="P5" i="3" s="1"/>
  <c r="O6" i="3"/>
  <c r="N6" i="3"/>
  <c r="M6" i="3"/>
  <c r="L6" i="3"/>
  <c r="L5" i="3" s="1"/>
  <c r="K6" i="3"/>
  <c r="K5" i="3" s="1"/>
  <c r="J6" i="3"/>
  <c r="I6" i="3"/>
  <c r="H6" i="3"/>
  <c r="H5" i="3" s="1"/>
  <c r="G6" i="3"/>
  <c r="G5" i="3" s="1"/>
  <c r="F6" i="3"/>
  <c r="E6" i="3"/>
  <c r="R5" i="3"/>
  <c r="N5" i="3"/>
  <c r="J5" i="3"/>
  <c r="F5" i="3"/>
  <c r="F6" i="2" l="1"/>
  <c r="G2" i="2" s="1"/>
  <c r="J6" i="2"/>
  <c r="N6" i="2"/>
  <c r="R6" i="2"/>
  <c r="O16" i="2"/>
  <c r="K14" i="3"/>
  <c r="K25" i="3" s="1"/>
  <c r="I16" i="3"/>
  <c r="I26" i="3" s="1"/>
  <c r="G20" i="3"/>
  <c r="G24" i="3" s="1"/>
  <c r="Q17" i="2"/>
  <c r="S14" i="3"/>
  <c r="Q16" i="3"/>
  <c r="Q26" i="3" s="1"/>
  <c r="S18" i="2"/>
  <c r="G23" i="2"/>
  <c r="I5" i="3"/>
  <c r="I24" i="3"/>
  <c r="M24" i="3"/>
  <c r="Q24" i="3"/>
  <c r="M14" i="3"/>
  <c r="M25" i="3" s="1"/>
  <c r="K16" i="3"/>
  <c r="K26" i="3" s="1"/>
  <c r="S16" i="3"/>
  <c r="S26" i="3" s="1"/>
  <c r="K20" i="3"/>
  <c r="Q15" i="2"/>
  <c r="S16" i="2"/>
  <c r="G18" i="2"/>
  <c r="G21" i="2"/>
  <c r="G26" i="2" s="1"/>
  <c r="G27" i="2" s="1"/>
  <c r="G28" i="2" s="1"/>
  <c r="I22" i="2"/>
  <c r="K23" i="2"/>
  <c r="M24" i="2"/>
  <c r="M26" i="2" s="1"/>
  <c r="M27" i="2" s="1"/>
  <c r="M28" i="2" s="1"/>
  <c r="F4" i="2"/>
  <c r="S21" i="2"/>
  <c r="E5" i="3"/>
  <c r="G14" i="3"/>
  <c r="G25" i="3" s="1"/>
  <c r="O14" i="3"/>
  <c r="O25" i="3" s="1"/>
  <c r="M16" i="3"/>
  <c r="M26" i="3" s="1"/>
  <c r="O20" i="3"/>
  <c r="O24" i="3" s="1"/>
  <c r="J4" i="2"/>
  <c r="R4" i="2"/>
  <c r="H6" i="2"/>
  <c r="L6" i="2"/>
  <c r="P6" i="2"/>
  <c r="G16" i="2"/>
  <c r="I17" i="2"/>
  <c r="K18" i="2"/>
  <c r="K21" i="2"/>
  <c r="M22" i="2"/>
  <c r="O23" i="2"/>
  <c r="Q24" i="2"/>
  <c r="I24" i="2"/>
  <c r="I26" i="2" s="1"/>
  <c r="I27" i="2" s="1"/>
  <c r="I28" i="2" s="1"/>
  <c r="I14" i="3"/>
  <c r="I25" i="3" s="1"/>
  <c r="Q14" i="3"/>
  <c r="G16" i="3"/>
  <c r="G26" i="3" s="1"/>
  <c r="O16" i="3"/>
  <c r="O26" i="3" s="1"/>
  <c r="S20" i="3"/>
  <c r="S24" i="3" s="1"/>
  <c r="F23" i="3"/>
  <c r="T25" i="3"/>
  <c r="E4" i="2"/>
  <c r="I4" i="2"/>
  <c r="M4" i="2"/>
  <c r="Q4" i="2"/>
  <c r="I15" i="2"/>
  <c r="I20" i="2" s="1"/>
  <c r="K16" i="2"/>
  <c r="M17" i="2"/>
  <c r="O18" i="2"/>
  <c r="O20" i="2" s="1"/>
  <c r="O21" i="2"/>
  <c r="O26" i="2" s="1"/>
  <c r="O27" i="2" s="1"/>
  <c r="O28" i="2" s="1"/>
  <c r="Q22" i="2"/>
  <c r="S23" i="2"/>
  <c r="M20" i="2"/>
  <c r="S26" i="2"/>
  <c r="S27" i="2" s="1"/>
  <c r="S28" i="2" s="1"/>
  <c r="G6" i="2"/>
  <c r="I6" i="2"/>
  <c r="K6" i="2"/>
  <c r="M6" i="2"/>
  <c r="O6" i="2"/>
  <c r="Q6" i="2"/>
  <c r="S6" i="2"/>
  <c r="H21" i="2"/>
  <c r="H15" i="2"/>
  <c r="J21" i="2"/>
  <c r="J15" i="2"/>
  <c r="L21" i="2"/>
  <c r="L15" i="2"/>
  <c r="N21" i="2"/>
  <c r="N15" i="2"/>
  <c r="P21" i="2"/>
  <c r="P15" i="2"/>
  <c r="R21" i="2"/>
  <c r="R15" i="2"/>
  <c r="F22" i="2"/>
  <c r="F16" i="2"/>
  <c r="H22" i="2"/>
  <c r="H16" i="2"/>
  <c r="J22" i="2"/>
  <c r="J16" i="2"/>
  <c r="L22" i="2"/>
  <c r="L16" i="2"/>
  <c r="N22" i="2"/>
  <c r="N16" i="2"/>
  <c r="P22" i="2"/>
  <c r="P16" i="2"/>
  <c r="R22" i="2"/>
  <c r="R16" i="2"/>
  <c r="F23" i="2"/>
  <c r="F17" i="2"/>
  <c r="H23" i="2"/>
  <c r="H17" i="2"/>
  <c r="J23" i="2"/>
  <c r="J17" i="2"/>
  <c r="L23" i="2"/>
  <c r="L17" i="2"/>
  <c r="N23" i="2"/>
  <c r="N17" i="2"/>
  <c r="P23" i="2"/>
  <c r="P17" i="2"/>
  <c r="R23" i="2"/>
  <c r="R17" i="2"/>
  <c r="F24" i="2"/>
  <c r="F18" i="2"/>
  <c r="H24" i="2"/>
  <c r="H18" i="2"/>
  <c r="J24" i="2"/>
  <c r="J18" i="2"/>
  <c r="L24" i="2"/>
  <c r="L18" i="2"/>
  <c r="N24" i="2"/>
  <c r="N18" i="2"/>
  <c r="P24" i="2"/>
  <c r="P18" i="2"/>
  <c r="R24" i="2"/>
  <c r="R18" i="2"/>
  <c r="F14" i="2"/>
  <c r="H14" i="2"/>
  <c r="J14" i="2"/>
  <c r="L14" i="2"/>
  <c r="N14" i="2"/>
  <c r="P14" i="2"/>
  <c r="R14" i="2"/>
  <c r="F15" i="2"/>
  <c r="G14" i="2"/>
  <c r="I14" i="2"/>
  <c r="K14" i="2"/>
  <c r="M14" i="2"/>
  <c r="O14" i="2"/>
  <c r="Q14" i="2"/>
  <c r="S14" i="2"/>
  <c r="M5" i="3"/>
  <c r="M7" i="3"/>
  <c r="O5" i="3"/>
  <c r="O7" i="3"/>
  <c r="Q5" i="3"/>
  <c r="Q7" i="3"/>
  <c r="S8" i="3"/>
  <c r="S5" i="3" s="1"/>
  <c r="S7" i="3"/>
  <c r="I7" i="3"/>
  <c r="F7" i="3"/>
  <c r="H7" i="3"/>
  <c r="J7" i="3"/>
  <c r="L7" i="3"/>
  <c r="N7" i="3"/>
  <c r="P7" i="3"/>
  <c r="R7" i="3"/>
  <c r="G7" i="3"/>
  <c r="K7" i="3"/>
  <c r="G27" i="3"/>
  <c r="K24" i="3"/>
  <c r="T23" i="3"/>
  <c r="F24" i="3"/>
  <c r="T20" i="3"/>
  <c r="J24" i="3"/>
  <c r="N24" i="3"/>
  <c r="R24" i="3"/>
  <c r="T22" i="3"/>
  <c r="T11" i="3"/>
  <c r="T13" i="3" s="1"/>
  <c r="F13" i="3"/>
  <c r="H13" i="3"/>
  <c r="J13" i="3"/>
  <c r="L13" i="3"/>
  <c r="N13" i="3"/>
  <c r="P13" i="3"/>
  <c r="R13" i="3"/>
  <c r="Q25" i="3"/>
  <c r="S25" i="3"/>
  <c r="F15" i="3"/>
  <c r="H15" i="3"/>
  <c r="J15" i="3"/>
  <c r="L15" i="3"/>
  <c r="N15" i="3"/>
  <c r="P15" i="3"/>
  <c r="R15" i="3"/>
  <c r="F17" i="3"/>
  <c r="H17" i="3"/>
  <c r="J17" i="3"/>
  <c r="L17" i="3"/>
  <c r="N17" i="3"/>
  <c r="P17" i="3"/>
  <c r="R17" i="3"/>
  <c r="H21" i="3"/>
  <c r="L21" i="3"/>
  <c r="L24" i="3" s="1"/>
  <c r="P21" i="3"/>
  <c r="P24" i="3" s="1"/>
  <c r="G13" i="3"/>
  <c r="I13" i="3"/>
  <c r="K13" i="3"/>
  <c r="M13" i="3"/>
  <c r="O13" i="3"/>
  <c r="Q13" i="3"/>
  <c r="S13" i="3"/>
  <c r="F14" i="3"/>
  <c r="H14" i="3"/>
  <c r="J14" i="3"/>
  <c r="L14" i="3"/>
  <c r="N14" i="3"/>
  <c r="P14" i="3"/>
  <c r="R14" i="3"/>
  <c r="I15" i="3"/>
  <c r="M15" i="3"/>
  <c r="Q15" i="3"/>
  <c r="F16" i="3"/>
  <c r="F26" i="3" s="1"/>
  <c r="J16" i="3"/>
  <c r="J26" i="3" s="1"/>
  <c r="N16" i="3"/>
  <c r="N26" i="3" s="1"/>
  <c r="R16" i="3"/>
  <c r="R26" i="3" s="1"/>
  <c r="G17" i="3"/>
  <c r="I17" i="3"/>
  <c r="K17" i="3"/>
  <c r="K27" i="3" s="1"/>
  <c r="K29" i="3" s="1"/>
  <c r="M17" i="3"/>
  <c r="O17" i="3"/>
  <c r="O27" i="3" s="1"/>
  <c r="O29" i="3" s="1"/>
  <c r="Q17" i="3"/>
  <c r="S17" i="3"/>
  <c r="S27" i="3" s="1"/>
  <c r="K26" i="2" l="1"/>
  <c r="K27" i="2" s="1"/>
  <c r="K28" i="2" s="1"/>
  <c r="S20" i="2"/>
  <c r="G19" i="3"/>
  <c r="Q26" i="2"/>
  <c r="Q27" i="2" s="1"/>
  <c r="Q28" i="2" s="1"/>
  <c r="K20" i="2"/>
  <c r="G20" i="2"/>
  <c r="Q20" i="2"/>
  <c r="G29" i="3"/>
  <c r="G30" i="3" s="1"/>
  <c r="G31" i="3" s="1"/>
  <c r="O30" i="3"/>
  <c r="O31" i="3" s="1"/>
  <c r="K19" i="3"/>
  <c r="R27" i="3"/>
  <c r="J27" i="3"/>
  <c r="F26" i="2"/>
  <c r="T21" i="3"/>
  <c r="K30" i="3"/>
  <c r="K31" i="3" s="1"/>
  <c r="O19" i="3"/>
  <c r="N27" i="3"/>
  <c r="F27" i="3"/>
  <c r="F20" i="2"/>
  <c r="F27" i="2"/>
  <c r="R26" i="2"/>
  <c r="R27" i="2" s="1"/>
  <c r="R28" i="2" s="1"/>
  <c r="P26" i="2"/>
  <c r="P27" i="2" s="1"/>
  <c r="P28" i="2" s="1"/>
  <c r="N26" i="2"/>
  <c r="N27" i="2" s="1"/>
  <c r="N28" i="2" s="1"/>
  <c r="L26" i="2"/>
  <c r="L27" i="2" s="1"/>
  <c r="L28" i="2" s="1"/>
  <c r="J26" i="2"/>
  <c r="J27" i="2" s="1"/>
  <c r="J28" i="2" s="1"/>
  <c r="H26" i="2"/>
  <c r="H27" i="2" s="1"/>
  <c r="H28" i="2" s="1"/>
  <c r="R20" i="2"/>
  <c r="P20" i="2"/>
  <c r="N20" i="2"/>
  <c r="L20" i="2"/>
  <c r="J20" i="2"/>
  <c r="H20" i="2"/>
  <c r="Q27" i="3"/>
  <c r="I27" i="3"/>
  <c r="I29" i="3" s="1"/>
  <c r="P19" i="3"/>
  <c r="P25" i="3"/>
  <c r="L19" i="3"/>
  <c r="L25" i="3"/>
  <c r="H19" i="3"/>
  <c r="H25" i="3"/>
  <c r="S29" i="3"/>
  <c r="S30" i="3" s="1"/>
  <c r="S31" i="3" s="1"/>
  <c r="Q29" i="3"/>
  <c r="T24" i="3"/>
  <c r="M27" i="3"/>
  <c r="M29" i="3" s="1"/>
  <c r="R25" i="3"/>
  <c r="R19" i="3"/>
  <c r="N25" i="3"/>
  <c r="N29" i="3" s="1"/>
  <c r="N19" i="3"/>
  <c r="J25" i="3"/>
  <c r="J19" i="3"/>
  <c r="F25" i="3"/>
  <c r="F19" i="3"/>
  <c r="M19" i="3"/>
  <c r="I19" i="3"/>
  <c r="P27" i="3"/>
  <c r="L27" i="3"/>
  <c r="H27" i="3"/>
  <c r="S19" i="3"/>
  <c r="Q19" i="3"/>
  <c r="H24" i="3"/>
  <c r="J29" i="3" l="1"/>
  <c r="Q30" i="3"/>
  <c r="Q31" i="3" s="1"/>
  <c r="R29" i="3"/>
  <c r="R30" i="3" s="1"/>
  <c r="R31" i="3" s="1"/>
  <c r="J31" i="3"/>
  <c r="J30" i="3"/>
  <c r="M30" i="3"/>
  <c r="M31" i="3" s="1"/>
  <c r="H29" i="3"/>
  <c r="P29" i="3"/>
  <c r="I30" i="3"/>
  <c r="I31" i="3" s="1"/>
  <c r="F29" i="3"/>
  <c r="N30" i="3"/>
  <c r="N31" i="3" s="1"/>
  <c r="F28" i="2"/>
  <c r="T28" i="2" s="1"/>
  <c r="T27" i="2"/>
  <c r="T26" i="2"/>
  <c r="L29" i="3"/>
  <c r="F30" i="3"/>
  <c r="T29" i="3" l="1"/>
  <c r="H30" i="3"/>
  <c r="L30" i="3"/>
  <c r="L31" i="3" s="1"/>
  <c r="P30" i="3"/>
  <c r="P31" i="3" s="1"/>
  <c r="F31" i="3"/>
  <c r="D3" i="6"/>
  <c r="E3" i="6"/>
  <c r="B3" i="12"/>
  <c r="B2" i="12"/>
  <c r="D2" i="12" s="1"/>
  <c r="D4" i="12" s="1"/>
  <c r="E4" i="6" l="1"/>
  <c r="E5" i="6" s="1"/>
  <c r="E6" i="6" s="1"/>
  <c r="E7" i="6" s="1"/>
  <c r="T30" i="3"/>
  <c r="E2" i="12"/>
  <c r="E4" i="12" s="1"/>
  <c r="H31" i="3"/>
  <c r="T31" i="3" s="1"/>
  <c r="C2" i="12"/>
  <c r="C4" i="12" s="1"/>
  <c r="F4" i="12" s="1"/>
  <c r="D5" i="12"/>
  <c r="D6" i="13" s="1"/>
  <c r="D3" i="12"/>
  <c r="E5" i="12"/>
  <c r="E6" i="13" s="1"/>
  <c r="E3" i="12"/>
  <c r="E4" i="13" l="1"/>
  <c r="C5" i="12"/>
  <c r="C3" i="12"/>
  <c r="F3" i="12" s="1"/>
  <c r="F5" i="12"/>
  <c r="C6" i="13"/>
  <c r="Q6" i="13" l="1"/>
  <c r="B3" i="11"/>
  <c r="B2" i="11"/>
  <c r="D2" i="11" s="1"/>
  <c r="E2" i="11" l="1"/>
  <c r="E4" i="11" s="1"/>
  <c r="E5" i="11" s="1"/>
  <c r="C2" i="11"/>
  <c r="C4" i="11" s="1"/>
  <c r="D4" i="11"/>
  <c r="D5" i="11" s="1"/>
  <c r="D3" i="11"/>
  <c r="C3" i="11"/>
  <c r="E3" i="11"/>
  <c r="F4" i="11" l="1"/>
  <c r="F3" i="11"/>
  <c r="C5" i="11"/>
  <c r="F5" i="11"/>
  <c r="B3" i="10" l="1"/>
  <c r="B2" i="10"/>
  <c r="D2" i="10" s="1"/>
  <c r="C2" i="10" l="1"/>
  <c r="C4" i="10" s="1"/>
  <c r="E2" i="10"/>
  <c r="E4" i="10" s="1"/>
  <c r="E5" i="10" s="1"/>
  <c r="D4" i="10"/>
  <c r="D5" i="10" s="1"/>
  <c r="D3" i="10"/>
  <c r="C5" i="10"/>
  <c r="C3" i="10"/>
  <c r="E3" i="10"/>
  <c r="F5" i="10" l="1"/>
  <c r="F4" i="10"/>
  <c r="F3" i="10"/>
  <c r="C3" i="6" l="1"/>
  <c r="D2" i="6" l="1"/>
  <c r="D4" i="6"/>
  <c r="D5" i="6" s="1"/>
  <c r="D6" i="6" s="1"/>
  <c r="D7" i="6" s="1"/>
  <c r="C2" i="6"/>
  <c r="D4" i="13" l="1"/>
  <c r="B3" i="6"/>
  <c r="B2" i="6" l="1"/>
  <c r="C4" i="6"/>
  <c r="C5" i="6" s="1"/>
  <c r="C6" i="6" l="1"/>
  <c r="F5" i="6"/>
  <c r="C7" i="6" l="1"/>
  <c r="F6" i="6"/>
  <c r="F7" i="6" l="1"/>
  <c r="C4" i="13"/>
  <c r="Q4" i="13" s="1"/>
  <c r="E5" i="5"/>
  <c r="D5" i="5"/>
  <c r="D3" i="5" s="1"/>
  <c r="C5" i="5"/>
  <c r="C6" i="5" s="1"/>
  <c r="C7" i="5" s="1"/>
  <c r="B5" i="5"/>
  <c r="E4" i="5"/>
  <c r="D4" i="5"/>
  <c r="C4" i="5"/>
  <c r="B4" i="5"/>
  <c r="B3" i="5"/>
  <c r="E6" i="5" l="1"/>
  <c r="E7" i="5" s="1"/>
  <c r="E8" i="5" s="1"/>
  <c r="E9" i="5" s="1"/>
  <c r="E3" i="13" s="1"/>
  <c r="C8" i="5"/>
  <c r="D6" i="5"/>
  <c r="D7" i="5" s="1"/>
  <c r="D8" i="5" s="1"/>
  <c r="D9" i="5" s="1"/>
  <c r="D3" i="13" s="1"/>
  <c r="C3" i="5"/>
  <c r="D2" i="13" l="1"/>
  <c r="F7" i="5"/>
  <c r="F8" i="5"/>
  <c r="C9" i="5"/>
  <c r="J2" i="13"/>
  <c r="J9" i="13" s="1"/>
  <c r="F2" i="13"/>
  <c r="F9" i="13" s="1"/>
  <c r="F10" i="13" l="1"/>
  <c r="J10" i="13"/>
  <c r="F9" i="5"/>
  <c r="C3" i="13"/>
  <c r="Q3" i="13" s="1"/>
  <c r="N2" i="13"/>
  <c r="N9" i="13" s="1"/>
  <c r="L2" i="13"/>
  <c r="L9" i="13" s="1"/>
  <c r="P2" i="13"/>
  <c r="P9" i="13" s="1"/>
  <c r="H2" i="13"/>
  <c r="H9" i="13" s="1"/>
  <c r="E2" i="13"/>
  <c r="O2" i="13"/>
  <c r="O9" i="13" s="1"/>
  <c r="M2" i="13"/>
  <c r="M9" i="13" s="1"/>
  <c r="K2" i="13"/>
  <c r="K9" i="13" s="1"/>
  <c r="I2" i="13"/>
  <c r="I9" i="13" s="1"/>
  <c r="G2" i="13"/>
  <c r="G9" i="13" s="1"/>
  <c r="G10" i="13" l="1"/>
  <c r="O10" i="13"/>
  <c r="L10" i="13"/>
  <c r="K10" i="13"/>
  <c r="H10" i="13"/>
  <c r="M10" i="13"/>
  <c r="P10" i="13"/>
  <c r="I10" i="13"/>
  <c r="N10" i="13"/>
  <c r="C2" i="13" l="1"/>
  <c r="Q2" i="13" l="1"/>
  <c r="D3" i="8" l="1"/>
  <c r="C3" i="8"/>
  <c r="C4" i="8" l="1"/>
  <c r="C2" i="8"/>
  <c r="D4" i="8"/>
  <c r="D2" i="8"/>
  <c r="D5" i="8" l="1"/>
  <c r="D7" i="8" s="1"/>
  <c r="E5" i="8"/>
  <c r="E7" i="8" s="1"/>
  <c r="E8" i="8" l="1"/>
  <c r="E6" i="8"/>
  <c r="D8" i="8"/>
  <c r="D6" i="8"/>
  <c r="B3" i="8" l="1"/>
  <c r="B2" i="8" l="1"/>
  <c r="B4" i="8"/>
  <c r="C5" i="8" s="1"/>
  <c r="C7" i="8" s="1"/>
  <c r="C8" i="8" l="1"/>
  <c r="F8" i="8" s="1"/>
  <c r="C6" i="8"/>
  <c r="F6" i="8" s="1"/>
  <c r="F7" i="8"/>
  <c r="C3" i="7" l="1"/>
  <c r="D3" i="7" l="1"/>
  <c r="C2" i="7"/>
  <c r="C4" i="7"/>
  <c r="D2" i="7" l="1"/>
  <c r="D4" i="7"/>
  <c r="D5" i="7" l="1"/>
  <c r="E5" i="7"/>
  <c r="D7" i="7" l="1"/>
  <c r="D3" i="9"/>
  <c r="E7" i="7"/>
  <c r="E3" i="9"/>
  <c r="D5" i="9" l="1"/>
  <c r="D6" i="9" s="1"/>
  <c r="D6" i="7"/>
  <c r="D8" i="7"/>
  <c r="E5" i="9"/>
  <c r="E6" i="9" s="1"/>
  <c r="E8" i="7"/>
  <c r="E6" i="7"/>
  <c r="E4" i="9" s="1"/>
  <c r="E5" i="13" l="1"/>
  <c r="D4" i="9"/>
  <c r="D5" i="13"/>
  <c r="B3" i="7" l="1"/>
  <c r="B2" i="7" l="1"/>
  <c r="B4" i="7"/>
  <c r="C5" i="7" s="1"/>
  <c r="C3" i="9" l="1"/>
  <c r="C7" i="7"/>
  <c r="F5" i="7"/>
  <c r="F3" i="9" s="1"/>
  <c r="C6" i="7" l="1"/>
  <c r="C5" i="9"/>
  <c r="C6" i="9" s="1"/>
  <c r="C8" i="7"/>
  <c r="F8" i="7" s="1"/>
  <c r="F7" i="7"/>
  <c r="F5" i="9" s="1"/>
  <c r="C5" i="13" l="1"/>
  <c r="F6" i="9"/>
  <c r="C4" i="9"/>
  <c r="F6" i="7"/>
  <c r="F4" i="9" s="1"/>
  <c r="Q5" i="13" l="1"/>
  <c r="E8" i="13" l="1"/>
  <c r="D8" i="13"/>
  <c r="C8" i="13" l="1"/>
  <c r="Q8" i="13" l="1"/>
  <c r="B2" i="16" l="1"/>
  <c r="D2" i="16" l="1"/>
  <c r="C2" i="16"/>
  <c r="E2" i="16"/>
  <c r="E4" i="16" l="1"/>
  <c r="E5" i="16" s="1"/>
  <c r="E3" i="16"/>
  <c r="D4" i="16"/>
  <c r="D5" i="16" s="1"/>
  <c r="D3" i="16"/>
  <c r="C4" i="16"/>
  <c r="C3" i="16"/>
  <c r="E7" i="13" l="1"/>
  <c r="E9" i="13" s="1"/>
  <c r="E10" i="13" s="1"/>
  <c r="D7" i="13"/>
  <c r="F3" i="16"/>
  <c r="F4" i="16"/>
  <c r="C5" i="16"/>
  <c r="D9" i="13"/>
  <c r="D10" i="13" s="1"/>
  <c r="F5" i="16" l="1"/>
  <c r="C7" i="13"/>
  <c r="Q7" i="13" l="1"/>
  <c r="Q9" i="13" s="1"/>
  <c r="R9" i="13" s="1"/>
  <c r="S9" i="13" s="1"/>
  <c r="C9" i="13"/>
  <c r="C10" i="13" s="1"/>
  <c r="Q10" i="13" s="1"/>
  <c r="S6" i="4"/>
  <c r="M2" i="4"/>
  <c r="O2" i="4" s="1"/>
  <c r="M5" i="4" l="1"/>
  <c r="M12" i="4"/>
  <c r="N12" i="4" s="1"/>
  <c r="O12" i="4" s="1"/>
  <c r="P12" i="4" s="1"/>
  <c r="Q12" i="4" s="1"/>
  <c r="R12" i="4" s="1"/>
  <c r="N5" i="4"/>
  <c r="M6" i="4"/>
  <c r="M7" i="4" s="1"/>
  <c r="N6" i="4" l="1"/>
  <c r="N7" i="4" s="1"/>
  <c r="O5" i="4"/>
  <c r="P5" i="4" l="1"/>
  <c r="O6" i="4"/>
  <c r="O7" i="4" s="1"/>
  <c r="P6" i="4" l="1"/>
  <c r="P7" i="4" s="1"/>
  <c r="Q5" i="4"/>
  <c r="Q6" i="4" l="1"/>
  <c r="Q7" i="4" s="1"/>
  <c r="R5" i="4"/>
  <c r="R6" i="4" s="1"/>
  <c r="N13" i="4"/>
  <c r="N14" i="4" s="1"/>
  <c r="P13" i="4"/>
  <c r="M13" i="4"/>
  <c r="M14" i="4" s="1"/>
  <c r="O13" i="4"/>
  <c r="O14" i="4" s="1"/>
  <c r="R7" i="4" l="1"/>
  <c r="S7" i="4"/>
  <c r="P14" i="4"/>
  <c r="L7" i="21"/>
  <c r="O2" i="21" l="1"/>
  <c r="O7" i="21" s="1"/>
  <c r="P7" i="21" s="1"/>
  <c r="M4" i="21"/>
  <c r="O4" i="21" s="1"/>
  <c r="M7" i="21"/>
  <c r="L20" i="21"/>
  <c r="M8" i="21"/>
  <c r="O8" i="21" l="1"/>
  <c r="O9" i="21" s="1"/>
  <c r="N9" i="21"/>
  <c r="M9" i="21"/>
  <c r="M20" i="21"/>
  <c r="H19" i="21"/>
  <c r="J19" i="21" s="1"/>
  <c r="H20" i="21" s="1"/>
  <c r="L21" i="21"/>
  <c r="P8" i="21"/>
  <c r="Q7" i="21"/>
  <c r="P9" i="21" l="1"/>
  <c r="I20" i="21"/>
  <c r="H21" i="21"/>
  <c r="H22" i="21" s="1"/>
  <c r="Q8" i="21"/>
  <c r="Q9" i="21" s="1"/>
  <c r="R7" i="21"/>
  <c r="R8" i="21" s="1"/>
  <c r="M21" i="21"/>
  <c r="M22" i="21" s="1"/>
  <c r="N20" i="21"/>
  <c r="O20" i="21" l="1"/>
  <c r="N21" i="21"/>
  <c r="N22" i="21" s="1"/>
  <c r="R9" i="21"/>
  <c r="S9" i="21"/>
  <c r="I21" i="21"/>
  <c r="I22" i="21" s="1"/>
  <c r="J20" i="21"/>
  <c r="J21" i="21" l="1"/>
  <c r="J22" i="21" s="1"/>
  <c r="K20" i="21"/>
  <c r="K21" i="21" s="1"/>
  <c r="P20" i="21"/>
  <c r="O21" i="21"/>
  <c r="O22" i="21" s="1"/>
  <c r="Q20" i="21" l="1"/>
  <c r="R20" i="21" s="1"/>
  <c r="P21" i="21"/>
  <c r="P22" i="21" s="1"/>
  <c r="K22" i="21"/>
  <c r="L22" i="21"/>
</calcChain>
</file>

<file path=xl/sharedStrings.xml><?xml version="1.0" encoding="utf-8"?>
<sst xmlns="http://schemas.openxmlformats.org/spreadsheetml/2006/main" count="333" uniqueCount="133">
  <si>
    <t xml:space="preserve">REGION </t>
  </si>
  <si>
    <t>MILIEU RURAL</t>
  </si>
  <si>
    <t>Désignation</t>
  </si>
  <si>
    <t>Per Capita</t>
  </si>
  <si>
    <t xml:space="preserve">Paramètre </t>
  </si>
  <si>
    <t>TOTAL</t>
  </si>
  <si>
    <t>Taux de desserte %</t>
  </si>
  <si>
    <t>Pop desservie</t>
  </si>
  <si>
    <t>Pop additionnelle  à desservir theorique</t>
  </si>
  <si>
    <t>Pop additionnelle  à desservir effectif</t>
  </si>
  <si>
    <t>Pop  Totale</t>
  </si>
  <si>
    <t xml:space="preserve"> Nombre population à desservir  par PPMH  </t>
  </si>
  <si>
    <t xml:space="preserve"> Nombre population à desservir  par FPMH</t>
  </si>
  <si>
    <t xml:space="preserve">Nombre population à desservir par  BF/AEPG  </t>
  </si>
  <si>
    <t xml:space="preserve"> Nombre population à desservir  par BF /AEPP </t>
  </si>
  <si>
    <t xml:space="preserve"> Nombre population à desservir par BF /AEPP/pipe line </t>
  </si>
  <si>
    <t xml:space="preserve">Nombre total population aditionnelle à desservir </t>
  </si>
  <si>
    <t xml:space="preserve"> Nombre de  PPMH  à construire </t>
  </si>
  <si>
    <t xml:space="preserve"> Nombre de  FPMH à construire </t>
  </si>
  <si>
    <t xml:space="preserve"> Nombre de  BF/AEPG  à construire </t>
  </si>
  <si>
    <t xml:space="preserve"> Nombre de BF/ AEPP à construire </t>
  </si>
  <si>
    <t xml:space="preserve"> Nombre de BF/ AEPP/Pipe line à construire </t>
  </si>
  <si>
    <t xml:space="preserve">Nombre total PDO à construire </t>
  </si>
  <si>
    <t xml:space="preserve"> Coût de  PPMH  à construire</t>
  </si>
  <si>
    <t>Coût de  FPMH à construire</t>
  </si>
  <si>
    <t xml:space="preserve"> Coût de  AEPG  à construire  </t>
  </si>
  <si>
    <t xml:space="preserve">Coût de  AEPP à construire </t>
  </si>
  <si>
    <t xml:space="preserve"> Coût de BF/ AEPP/Pipe line à construire </t>
  </si>
  <si>
    <t>Coût  total PDO à construire (US$)</t>
  </si>
  <si>
    <t>Coût  total PDO à construire (Ar)</t>
  </si>
  <si>
    <t>Coût  total PDO à construire actualisé (Ar)</t>
  </si>
  <si>
    <t>1 $ = 3500ar</t>
  </si>
  <si>
    <t>% TYPE PDO</t>
  </si>
  <si>
    <t>Coût per capita/type PDO</t>
  </si>
  <si>
    <t>Pop urbaine desservie</t>
  </si>
  <si>
    <t>Pop additionnelle à   desservir</t>
  </si>
  <si>
    <t xml:space="preserve">Nombre population desservie par  BF  </t>
  </si>
  <si>
    <t xml:space="preserve"> Nombre population desservie  par BP</t>
  </si>
  <si>
    <t xml:space="preserve"> Nombre population desservie  BF /pipe line </t>
  </si>
  <si>
    <t xml:space="preserve"> Nombre population desservie  BP/pipe line </t>
  </si>
  <si>
    <t>Nombre de population raccordée BF</t>
  </si>
  <si>
    <t>Nombre de population à desservir par nouvelle Construction BF</t>
  </si>
  <si>
    <t>Nombre de population raccordée BP</t>
  </si>
  <si>
    <t>Nombre de population à desservir par nouvelle Construction BP</t>
  </si>
  <si>
    <t xml:space="preserve"> Nombre de  BF  à installer</t>
  </si>
  <si>
    <t xml:space="preserve"> Nombre de BP à installer </t>
  </si>
  <si>
    <t xml:space="preserve"> Nombre de BF/ AEPP/Pipe line à installer</t>
  </si>
  <si>
    <t xml:space="preserve"> Nombre de BP/Pipe line à installer</t>
  </si>
  <si>
    <t xml:space="preserve"> Coût de raccordement  de  BF </t>
  </si>
  <si>
    <t xml:space="preserve"> Cout de  raccordement de BP</t>
  </si>
  <si>
    <t>Coût Nouvelle Construction</t>
  </si>
  <si>
    <t>Coût de  BF/AEPP/Pipe line à construire</t>
  </si>
  <si>
    <t>Coût  total PDO à construire (Ariary)</t>
  </si>
  <si>
    <t>MILIEU CONFONDU</t>
  </si>
  <si>
    <t>Nombre population à desservir par  BF/AEPG (Milieu Rurale)</t>
  </si>
  <si>
    <t xml:space="preserve"> Nombre population à desservir  par BF /AEPP ( Milieu Rural)</t>
  </si>
  <si>
    <t xml:space="preserve"> Nombre population à desservir  par BF raccordement (Milieu Urbain)</t>
  </si>
  <si>
    <t xml:space="preserve"> Nombre population à desservir  par BP nouvelle construction ( Urbain)</t>
  </si>
  <si>
    <t xml:space="preserve"> Nombre population à desservir  par BF nouvelle construction ( Urbain)</t>
  </si>
  <si>
    <t xml:space="preserve"> Nombre population à desservir  par BP  raccordement (Milieu Urbain)</t>
  </si>
  <si>
    <t xml:space="preserve"> Nombre de BF/ Milieu urbain à raccorder</t>
  </si>
  <si>
    <t xml:space="preserve"> Nombre de BP/ Milieu urbain à construire </t>
  </si>
  <si>
    <t xml:space="preserve"> Nombre de BF/ Milieu urbain à construire </t>
  </si>
  <si>
    <t xml:space="preserve"> Nombre de BP/ AEPP à raccorder</t>
  </si>
  <si>
    <t xml:space="preserve"> Coût de  PPMH  à construire (Ouvrage)</t>
  </si>
  <si>
    <t>Coût de  FPMH à construire (ouvrage)</t>
  </si>
  <si>
    <t xml:space="preserve"> Coût de  AEPG  à construire  (Per capita)</t>
  </si>
  <si>
    <t>Coût de  AEPP à construire (Per capita)</t>
  </si>
  <si>
    <t>Coût BF à raccorder (Per capita)</t>
  </si>
  <si>
    <t>Coût BP à raccorder (Per capita)</t>
  </si>
  <si>
    <t>Coüt de BP /BF nouvelle construction ( Per capita Urbain)</t>
  </si>
  <si>
    <t>Total</t>
  </si>
  <si>
    <t>taux</t>
  </si>
  <si>
    <t>évolution nombre  villages odfs</t>
  </si>
  <si>
    <t>évolution nombres populations vivant dans villages odfs</t>
  </si>
  <si>
    <t>population additionnelle à déclencher</t>
  </si>
  <si>
    <t>couts  en $</t>
  </si>
  <si>
    <t>Coûts  en Ariary</t>
  </si>
  <si>
    <t>Coûts  aactualisé en Ariary</t>
  </si>
  <si>
    <t xml:space="preserve">population ayant accès </t>
  </si>
  <si>
    <t>population additionnelle devant avoir accès</t>
  </si>
  <si>
    <t>Coût total en $</t>
  </si>
  <si>
    <t>Coût total en Ariary</t>
  </si>
  <si>
    <t>Coût total actualisé en Ariary</t>
  </si>
  <si>
    <t>nbre de ménage disposant de latrine</t>
  </si>
  <si>
    <t xml:space="preserve">latrine  additionnelle à construire </t>
  </si>
  <si>
    <t>couts  latrines en $</t>
  </si>
  <si>
    <t>couts  latrines en ariary</t>
  </si>
  <si>
    <t>Coûts  latrines actualisé en Ariary</t>
  </si>
  <si>
    <t>nombre ménage ayant latrines</t>
  </si>
  <si>
    <t>latrines additionnelles</t>
  </si>
  <si>
    <t xml:space="preserve">coûts latrines en$ </t>
  </si>
  <si>
    <t xml:space="preserve">coûts latrines en ariary </t>
  </si>
  <si>
    <t xml:space="preserve">Coûts latrines aactualisé en Ariary </t>
  </si>
  <si>
    <t xml:space="preserve">Coûts latrines actualisé en Ariary </t>
  </si>
  <si>
    <t>REGION</t>
  </si>
  <si>
    <t>Nombre de Latrine Institutionnelle  à réaliser  jusqu'en 2019 objectif national de "Madagascar 100% sans défécation à l'air libre"</t>
  </si>
  <si>
    <t>Cout en Dollar</t>
  </si>
  <si>
    <t>Coût en Ariary</t>
  </si>
  <si>
    <t xml:space="preserve">Coût actualisé en Ariary </t>
  </si>
  <si>
    <t>Coût en Dollar</t>
  </si>
  <si>
    <t>Coût actualisé en Ariary</t>
  </si>
  <si>
    <t>COUT EN ARIARY</t>
  </si>
  <si>
    <t xml:space="preserve">TOTAL </t>
  </si>
  <si>
    <t xml:space="preserve">BUDGET EAU TMC </t>
  </si>
  <si>
    <t>BUDGET ODF RURAL</t>
  </si>
  <si>
    <t>BUDGET Sensibilisation Assainissement hygiège urbain</t>
  </si>
  <si>
    <t>Coûts construction Latrine familiale</t>
  </si>
  <si>
    <t>BUDGET CONSTRUCTION LI TMC</t>
  </si>
  <si>
    <t>BUDGET CONSTRUCTION LP TMC</t>
  </si>
  <si>
    <t>BUDGET CONSTRUCTION BS TMC</t>
  </si>
  <si>
    <t>Total sans latrine familiale</t>
  </si>
  <si>
    <t>Nombre de latrine publiques  à réaliser  jusqu'en 2019 objectif national de "Madagascar 100% sans défécation à l'air libre"</t>
  </si>
  <si>
    <t>Nombre latrine publiques  à réaliser  jusqu'en 2019 objectif national de "Madagascar 100% sans défécation à l'air libre"</t>
  </si>
  <si>
    <t>coût unitaire en Aryary</t>
  </si>
  <si>
    <t xml:space="preserve">total dépenses en dollars </t>
  </si>
  <si>
    <t>total dépenses en ariary</t>
  </si>
  <si>
    <t>total dépenses actualisé en ariary</t>
  </si>
  <si>
    <t>BLOC SANITAIRE</t>
  </si>
  <si>
    <t>BUDGET Sensibilisation Assainissement hygiène urbain</t>
  </si>
  <si>
    <t xml:space="preserve">PLANIFICATION NATIONALE </t>
  </si>
  <si>
    <t>Année</t>
  </si>
  <si>
    <t>Taux</t>
  </si>
  <si>
    <t>Analamanga</t>
  </si>
  <si>
    <t>National</t>
  </si>
  <si>
    <t>Ecart</t>
  </si>
  <si>
    <t>Ecart Taux</t>
  </si>
  <si>
    <t>Nb Année</t>
  </si>
  <si>
    <t>Question: Réhabilitation ?</t>
  </si>
  <si>
    <t>Odf</t>
  </si>
  <si>
    <t>Basic</t>
  </si>
  <si>
    <t>Nb latrines additionnel</t>
  </si>
  <si>
    <t>Taille ménage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</si>
</sst>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A_r_-;\-* #,##0\ _A_r_-;_-* &quot;-&quot;\ _A_r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41" fontId="1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0" fillId="0" borderId="0" xfId="0" applyFill="1"/>
    <xf numFmtId="165" fontId="0" fillId="3" borderId="0" xfId="0" applyNumberFormat="1" applyFill="1"/>
    <xf numFmtId="166" fontId="0" fillId="0" borderId="0" xfId="1" applyNumberFormat="1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9" fontId="5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4" fillId="5" borderId="1" xfId="0" applyFont="1" applyFill="1" applyBorder="1"/>
    <xf numFmtId="0" fontId="6" fillId="5" borderId="1" xfId="0" applyFont="1" applyFill="1" applyBorder="1"/>
    <xf numFmtId="166" fontId="3" fillId="5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0" fontId="6" fillId="6" borderId="1" xfId="0" applyFont="1" applyFill="1" applyBorder="1"/>
    <xf numFmtId="166" fontId="5" fillId="6" borderId="1" xfId="1" applyNumberFormat="1" applyFont="1" applyFill="1" applyBorder="1" applyAlignment="1">
      <alignment horizontal="center"/>
    </xf>
    <xf numFmtId="0" fontId="4" fillId="7" borderId="1" xfId="0" applyFont="1" applyFill="1" applyBorder="1"/>
    <xf numFmtId="0" fontId="6" fillId="7" borderId="1" xfId="0" applyFont="1" applyFill="1" applyBorder="1"/>
    <xf numFmtId="166" fontId="5" fillId="7" borderId="1" xfId="1" applyNumberFormat="1" applyFont="1" applyFill="1" applyBorder="1" applyAlignment="1">
      <alignment horizontal="center" vertical="center"/>
    </xf>
    <xf numFmtId="166" fontId="5" fillId="7" borderId="2" xfId="1" applyNumberFormat="1" applyFont="1" applyFill="1" applyBorder="1" applyAlignment="1">
      <alignment horizontal="center" vertical="center"/>
    </xf>
    <xf numFmtId="0" fontId="4" fillId="0" borderId="3" xfId="0" applyFont="1" applyBorder="1"/>
    <xf numFmtId="9" fontId="5" fillId="8" borderId="3" xfId="0" applyNumberFormat="1" applyFont="1" applyFill="1" applyBorder="1" applyAlignment="1">
      <alignment horizontal="center"/>
    </xf>
    <xf numFmtId="166" fontId="5" fillId="9" borderId="1" xfId="1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9" fontId="5" fillId="8" borderId="1" xfId="0" applyNumberFormat="1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0" fillId="0" borderId="1" xfId="0" applyBorder="1"/>
    <xf numFmtId="166" fontId="2" fillId="7" borderId="1" xfId="0" applyNumberFormat="1" applyFont="1" applyFill="1" applyBorder="1" applyAlignment="1">
      <alignment horizontal="center"/>
    </xf>
    <xf numFmtId="3" fontId="5" fillId="8" borderId="3" xfId="0" applyNumberFormat="1" applyFont="1" applyFill="1" applyBorder="1" applyAlignment="1">
      <alignment horizontal="center"/>
    </xf>
    <xf numFmtId="166" fontId="5" fillId="9" borderId="3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3" fontId="0" fillId="11" borderId="1" xfId="0" applyNumberForma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/>
    </xf>
    <xf numFmtId="166" fontId="5" fillId="9" borderId="1" xfId="1" applyNumberFormat="1" applyFont="1" applyFill="1" applyBorder="1" applyAlignment="1">
      <alignment horizontal="center"/>
    </xf>
    <xf numFmtId="166" fontId="5" fillId="13" borderId="1" xfId="1" applyNumberFormat="1" applyFont="1" applyFill="1" applyBorder="1" applyAlignment="1">
      <alignment horizontal="center"/>
    </xf>
    <xf numFmtId="166" fontId="8" fillId="13" borderId="1" xfId="1" applyNumberFormat="1" applyFont="1" applyFill="1" applyBorder="1" applyAlignment="1">
      <alignment horizontal="center"/>
    </xf>
    <xf numFmtId="166" fontId="9" fillId="12" borderId="1" xfId="1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6" fontId="5" fillId="0" borderId="1" xfId="1" applyNumberFormat="1" applyFont="1" applyFill="1" applyBorder="1" applyAlignment="1">
      <alignment horizontal="center" vertical="center"/>
    </xf>
    <xf numFmtId="166" fontId="5" fillId="5" borderId="1" xfId="1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6" borderId="1" xfId="1" applyNumberFormat="1" applyFont="1" applyFill="1" applyBorder="1" applyAlignment="1">
      <alignment horizontal="center" vertical="center"/>
    </xf>
    <xf numFmtId="0" fontId="0" fillId="9" borderId="0" xfId="0" applyFill="1"/>
    <xf numFmtId="0" fontId="0" fillId="3" borderId="9" xfId="0" applyFill="1" applyBorder="1" applyAlignment="1"/>
    <xf numFmtId="165" fontId="0" fillId="3" borderId="9" xfId="2" applyNumberFormat="1" applyFont="1" applyFill="1" applyBorder="1" applyAlignment="1"/>
    <xf numFmtId="3" fontId="10" fillId="9" borderId="10" xfId="3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9" fontId="5" fillId="3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6" fontId="5" fillId="9" borderId="1" xfId="1" applyNumberFormat="1" applyFont="1" applyFill="1" applyBorder="1" applyAlignment="1">
      <alignment horizontal="center" vertical="center" wrapText="1"/>
    </xf>
    <xf numFmtId="166" fontId="5" fillId="7" borderId="1" xfId="1" applyNumberFormat="1" applyFont="1" applyFill="1" applyBorder="1" applyAlignment="1">
      <alignment horizontal="center"/>
    </xf>
    <xf numFmtId="9" fontId="12" fillId="3" borderId="1" xfId="4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7" fillId="10" borderId="1" xfId="0" applyNumberFormat="1" applyFont="1" applyFill="1" applyBorder="1" applyAlignment="1"/>
    <xf numFmtId="9" fontId="12" fillId="15" borderId="1" xfId="4" applyNumberFormat="1" applyFont="1" applyFill="1" applyBorder="1" applyAlignment="1">
      <alignment horizontal="center" wrapText="1"/>
    </xf>
    <xf numFmtId="0" fontId="4" fillId="0" borderId="1" xfId="0" applyFont="1" applyBorder="1" applyAlignment="1"/>
    <xf numFmtId="166" fontId="7" fillId="15" borderId="1" xfId="0" applyNumberFormat="1" applyFont="1" applyFill="1" applyBorder="1" applyAlignment="1"/>
    <xf numFmtId="166" fontId="0" fillId="0" borderId="0" xfId="0" applyNumberFormat="1"/>
    <xf numFmtId="0" fontId="4" fillId="0" borderId="1" xfId="0" applyFont="1" applyBorder="1" applyAlignment="1">
      <alignment horizontal="left" wrapText="1"/>
    </xf>
    <xf numFmtId="0" fontId="5" fillId="8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6" fontId="5" fillId="9" borderId="1" xfId="0" applyNumberFormat="1" applyFont="1" applyFill="1" applyBorder="1"/>
    <xf numFmtId="166" fontId="5" fillId="9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/>
    <xf numFmtId="0" fontId="5" fillId="11" borderId="1" xfId="0" applyFont="1" applyFill="1" applyBorder="1" applyAlignment="1">
      <alignment horizontal="center" wrapText="1"/>
    </xf>
    <xf numFmtId="166" fontId="9" fillId="12" borderId="1" xfId="1" applyNumberFormat="1" applyFont="1" applyFill="1" applyBorder="1"/>
    <xf numFmtId="166" fontId="0" fillId="12" borderId="1" xfId="0" applyNumberFormat="1" applyFill="1" applyBorder="1"/>
    <xf numFmtId="0" fontId="0" fillId="9" borderId="0" xfId="0" applyFill="1" applyBorder="1"/>
    <xf numFmtId="0" fontId="4" fillId="0" borderId="3" xfId="0" applyFont="1" applyBorder="1" applyAlignment="1">
      <alignment wrapText="1"/>
    </xf>
    <xf numFmtId="3" fontId="0" fillId="16" borderId="1" xfId="0" applyNumberFormat="1" applyFill="1" applyBorder="1" applyAlignment="1">
      <alignment horizontal="center" vertical="top"/>
    </xf>
    <xf numFmtId="166" fontId="5" fillId="12" borderId="1" xfId="1" applyNumberFormat="1" applyFont="1" applyFill="1" applyBorder="1" applyAlignment="1">
      <alignment horizontal="center"/>
    </xf>
    <xf numFmtId="166" fontId="13" fillId="12" borderId="1" xfId="1" applyNumberFormat="1" applyFont="1" applyFill="1" applyBorder="1" applyAlignment="1">
      <alignment horizontal="center"/>
    </xf>
    <xf numFmtId="0" fontId="7" fillId="12" borderId="4" xfId="0" applyFont="1" applyFill="1" applyBorder="1" applyAlignment="1"/>
    <xf numFmtId="0" fontId="7" fillId="12" borderId="1" xfId="0" applyFont="1" applyFill="1" applyBorder="1" applyAlignment="1"/>
    <xf numFmtId="0" fontId="4" fillId="14" borderId="2" xfId="0" applyFont="1" applyFill="1" applyBorder="1"/>
    <xf numFmtId="0" fontId="0" fillId="0" borderId="11" xfId="0" applyBorder="1"/>
    <xf numFmtId="0" fontId="0" fillId="9" borderId="11" xfId="0" applyFill="1" applyBorder="1" applyAlignment="1">
      <alignment horizontal="center" vertical="center"/>
    </xf>
    <xf numFmtId="10" fontId="0" fillId="0" borderId="1" xfId="2" applyNumberFormat="1" applyFont="1" applyBorder="1"/>
    <xf numFmtId="9" fontId="0" fillId="0" borderId="1" xfId="0" applyNumberFormat="1" applyBorder="1"/>
    <xf numFmtId="9" fontId="0" fillId="9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2" applyNumberFormat="1" applyFont="1" applyBorder="1"/>
    <xf numFmtId="166" fontId="0" fillId="0" borderId="1" xfId="1" applyNumberFormat="1" applyFont="1" applyBorder="1"/>
    <xf numFmtId="166" fontId="0" fillId="9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6" fontId="0" fillId="0" borderId="1" xfId="1" applyNumberFormat="1" applyFont="1" applyBorder="1" applyAlignment="1">
      <alignment horizontal="center" vertical="top" wrapText="1"/>
    </xf>
    <xf numFmtId="166" fontId="0" fillId="9" borderId="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0" fontId="0" fillId="0" borderId="0" xfId="0" applyNumberFormat="1"/>
    <xf numFmtId="9" fontId="0" fillId="0" borderId="0" xfId="0" applyNumberFormat="1"/>
    <xf numFmtId="9" fontId="0" fillId="0" borderId="0" xfId="2" applyFont="1"/>
    <xf numFmtId="166" fontId="0" fillId="0" borderId="1" xfId="1" applyNumberFormat="1" applyFont="1" applyBorder="1" applyAlignment="1">
      <alignment horizontal="center"/>
    </xf>
    <xf numFmtId="166" fontId="0" fillId="9" borderId="1" xfId="1" applyNumberFormat="1" applyFont="1" applyFill="1" applyBorder="1"/>
    <xf numFmtId="0" fontId="0" fillId="9" borderId="1" xfId="0" applyFill="1" applyBorder="1" applyAlignment="1">
      <alignment horizontal="center" vertical="center"/>
    </xf>
    <xf numFmtId="166" fontId="0" fillId="9" borderId="1" xfId="1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66" fontId="0" fillId="0" borderId="1" xfId="1" applyNumberFormat="1" applyFont="1" applyBorder="1" applyAlignment="1">
      <alignment horizontal="center" vertical="top"/>
    </xf>
    <xf numFmtId="9" fontId="0" fillId="0" borderId="1" xfId="2" applyFont="1" applyBorder="1" applyAlignment="1">
      <alignment horizontal="center" vertical="top" wrapText="1"/>
    </xf>
    <xf numFmtId="9" fontId="0" fillId="0" borderId="1" xfId="0" applyNumberFormat="1" applyBorder="1" applyAlignment="1">
      <alignment vertical="top"/>
    </xf>
    <xf numFmtId="166" fontId="0" fillId="0" borderId="1" xfId="1" applyNumberFormat="1" applyFont="1" applyBorder="1" applyAlignment="1">
      <alignment vertical="top"/>
    </xf>
    <xf numFmtId="0" fontId="0" fillId="9" borderId="1" xfId="0" applyFill="1" applyBorder="1" applyAlignment="1">
      <alignment horizontal="left" vertical="top" wrapText="1"/>
    </xf>
    <xf numFmtId="166" fontId="0" fillId="9" borderId="1" xfId="1" applyNumberFormat="1" applyFont="1" applyFill="1" applyBorder="1" applyAlignment="1">
      <alignment vertical="top"/>
    </xf>
    <xf numFmtId="166" fontId="0" fillId="0" borderId="1" xfId="0" applyNumberFormat="1" applyBorder="1" applyAlignment="1">
      <alignment vertical="top"/>
    </xf>
    <xf numFmtId="3" fontId="1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2" fillId="0" borderId="1" xfId="0" applyFont="1" applyBorder="1"/>
    <xf numFmtId="0" fontId="14" fillId="0" borderId="1" xfId="0" applyFont="1" applyBorder="1"/>
    <xf numFmtId="0" fontId="2" fillId="0" borderId="1" xfId="0" applyFont="1" applyBorder="1" applyAlignment="1">
      <alignment horizontal="center"/>
    </xf>
    <xf numFmtId="0" fontId="2" fillId="15" borderId="1" xfId="0" applyFont="1" applyFill="1" applyBorder="1"/>
    <xf numFmtId="3" fontId="2" fillId="15" borderId="1" xfId="0" applyNumberFormat="1" applyFont="1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166" fontId="0" fillId="0" borderId="1" xfId="1" applyNumberFormat="1" applyFont="1" applyFill="1" applyBorder="1" applyAlignment="1">
      <alignment horizontal="center" vertical="top"/>
    </xf>
    <xf numFmtId="10" fontId="0" fillId="0" borderId="1" xfId="0" applyNumberFormat="1" applyBorder="1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3" fontId="2" fillId="15" borderId="2" xfId="0" applyNumberFormat="1" applyFont="1" applyFill="1" applyBorder="1"/>
    <xf numFmtId="166" fontId="0" fillId="0" borderId="1" xfId="0" applyNumberFormat="1" applyFill="1" applyBorder="1" applyAlignment="1">
      <alignment horizontal="center"/>
    </xf>
    <xf numFmtId="166" fontId="0" fillId="0" borderId="1" xfId="1" applyNumberFormat="1" applyFont="1" applyBorder="1" applyAlignment="1"/>
    <xf numFmtId="0" fontId="0" fillId="3" borderId="0" xfId="0" applyFill="1"/>
    <xf numFmtId="0" fontId="4" fillId="14" borderId="7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 wrapText="1"/>
    </xf>
    <xf numFmtId="0" fontId="7" fillId="15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5" fillId="9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4" fillId="9" borderId="1" xfId="0" applyFont="1" applyFill="1" applyBorder="1"/>
    <xf numFmtId="0" fontId="4" fillId="9" borderId="3" xfId="0" applyFont="1" applyFill="1" applyBorder="1"/>
    <xf numFmtId="0" fontId="6" fillId="9" borderId="3" xfId="0" applyFont="1" applyFill="1" applyBorder="1"/>
    <xf numFmtId="166" fontId="5" fillId="18" borderId="1" xfId="1" applyNumberFormat="1" applyFont="1" applyFill="1" applyBorder="1" applyAlignment="1">
      <alignment horizontal="center" vertical="center"/>
    </xf>
    <xf numFmtId="0" fontId="4" fillId="19" borderId="1" xfId="0" applyFont="1" applyFill="1" applyBorder="1"/>
    <xf numFmtId="0" fontId="4" fillId="19" borderId="3" xfId="0" applyFont="1" applyFill="1" applyBorder="1"/>
    <xf numFmtId="0" fontId="6" fillId="19" borderId="3" xfId="0" applyFont="1" applyFill="1" applyBorder="1"/>
    <xf numFmtId="166" fontId="5" fillId="19" borderId="1" xfId="1" applyNumberFormat="1" applyFont="1" applyFill="1" applyBorder="1" applyAlignment="1">
      <alignment horizontal="center" vertical="center"/>
    </xf>
    <xf numFmtId="0" fontId="0" fillId="19" borderId="0" xfId="0" applyFill="1" applyBorder="1"/>
    <xf numFmtId="0" fontId="0" fillId="19" borderId="0" xfId="0" applyFill="1"/>
    <xf numFmtId="0" fontId="4" fillId="20" borderId="1" xfId="0" applyFont="1" applyFill="1" applyBorder="1"/>
    <xf numFmtId="0" fontId="4" fillId="20" borderId="3" xfId="0" applyFont="1" applyFill="1" applyBorder="1"/>
    <xf numFmtId="0" fontId="6" fillId="20" borderId="3" xfId="0" applyFont="1" applyFill="1" applyBorder="1"/>
    <xf numFmtId="166" fontId="5" fillId="20" borderId="1" xfId="1" applyNumberFormat="1" applyFont="1" applyFill="1" applyBorder="1" applyAlignment="1">
      <alignment horizontal="center" vertical="center"/>
    </xf>
    <xf numFmtId="0" fontId="0" fillId="20" borderId="0" xfId="0" applyFill="1" applyBorder="1"/>
    <xf numFmtId="0" fontId="0" fillId="20" borderId="0" xfId="0" applyFill="1"/>
    <xf numFmtId="0" fontId="4" fillId="0" borderId="1" xfId="0" applyFont="1" applyFill="1" applyBorder="1"/>
    <xf numFmtId="0" fontId="3" fillId="0" borderId="1" xfId="0" applyFont="1" applyFill="1" applyBorder="1"/>
    <xf numFmtId="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6" fontId="3" fillId="0" borderId="1" xfId="1" applyNumberFormat="1" applyFont="1" applyFill="1" applyBorder="1" applyAlignment="1">
      <alignment horizontal="center"/>
    </xf>
    <xf numFmtId="0" fontId="0" fillId="12" borderId="0" xfId="0" applyFill="1"/>
    <xf numFmtId="0" fontId="2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0" fillId="12" borderId="0" xfId="0" applyFill="1" applyBorder="1"/>
    <xf numFmtId="166" fontId="5" fillId="10" borderId="1" xfId="1" applyNumberFormat="1" applyFont="1" applyFill="1" applyBorder="1" applyAlignment="1">
      <alignment horizontal="center" vertical="center"/>
    </xf>
    <xf numFmtId="166" fontId="5" fillId="22" borderId="1" xfId="1" applyNumberFormat="1" applyFont="1" applyFill="1" applyBorder="1" applyAlignment="1">
      <alignment horizontal="center" vertical="center"/>
    </xf>
    <xf numFmtId="165" fontId="0" fillId="21" borderId="0" xfId="0" applyNumberFormat="1" applyFill="1"/>
    <xf numFmtId="9" fontId="5" fillId="18" borderId="1" xfId="0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 vertical="center"/>
    </xf>
    <xf numFmtId="41" fontId="5" fillId="10" borderId="1" xfId="5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9" fontId="0" fillId="17" borderId="15" xfId="0" applyNumberFormat="1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9" fontId="0" fillId="17" borderId="17" xfId="2" applyFont="1" applyFill="1" applyBorder="1" applyAlignment="1">
      <alignment horizontal="center"/>
    </xf>
    <xf numFmtId="9" fontId="6" fillId="23" borderId="1" xfId="0" applyNumberFormat="1" applyFont="1" applyFill="1" applyBorder="1" applyAlignment="1">
      <alignment horizontal="center"/>
    </xf>
    <xf numFmtId="9" fontId="5" fillId="18" borderId="1" xfId="2" applyFont="1" applyFill="1" applyBorder="1" applyAlignment="1">
      <alignment horizontal="center" vertical="center"/>
    </xf>
    <xf numFmtId="166" fontId="0" fillId="0" borderId="0" xfId="0" applyNumberFormat="1" applyFill="1"/>
    <xf numFmtId="0" fontId="0" fillId="19" borderId="12" xfId="0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9" fontId="0" fillId="19" borderId="15" xfId="0" applyNumberFormat="1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9" fontId="0" fillId="19" borderId="17" xfId="2" applyFont="1" applyFill="1" applyBorder="1" applyAlignment="1">
      <alignment horizontal="center"/>
    </xf>
    <xf numFmtId="41" fontId="0" fillId="21" borderId="0" xfId="5" applyFont="1" applyFill="1"/>
    <xf numFmtId="166" fontId="5" fillId="16" borderId="1" xfId="1" applyNumberFormat="1" applyFont="1" applyFill="1" applyBorder="1" applyAlignment="1">
      <alignment horizontal="center" vertical="center"/>
    </xf>
  </cellXfs>
  <cellStyles count="6">
    <cellStyle name="Milliers" xfId="1" builtinId="3"/>
    <cellStyle name="Milliers [0]" xfId="5" builtinId="6"/>
    <cellStyle name="Normal" xfId="0" builtinId="0"/>
    <cellStyle name="Normal 2" xfId="4"/>
    <cellStyle name="Normal_Feuil1" xfId="3"/>
    <cellStyle name="Pourcentag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EAU%20RUR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i%20TC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P%20RUR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P%20URBAI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P\LP%20TMC_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BS%20RUR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BS%20URBAI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BS\BS%20T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EAU%20UR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EAU%20TC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odf%20rural%20i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SENSIB%20UR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at%20fam\LF%20RUR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at%20fam\LF%20UR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I%20RUR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phe\OneDrive%20-%20WaterAid\2019\41.BPON\LI%20Urb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SOFIA"/>
      <sheetName val="ER SAVA"/>
      <sheetName val="ER BETSIBOKA"/>
      <sheetName val="ER SE"/>
      <sheetName val="ER SO"/>
      <sheetName val="ER ANOSY"/>
      <sheetName val="ER ANALA"/>
      <sheetName val="ER ANAMANGA"/>
      <sheetName val="ER BONGOLAVA"/>
      <sheetName val="ER BOENY"/>
      <sheetName val="ER ANDROY"/>
      <sheetName val="ER MELAKY"/>
      <sheetName val="ER ITASY"/>
      <sheetName val="ER IHOROMBE"/>
      <sheetName val="ER HMATSIATRA"/>
      <sheetName val="ER DIANA"/>
      <sheetName val="ER ALAOTRA"/>
      <sheetName val="ER MENABE"/>
      <sheetName val="ER ANTSIANANA"/>
      <sheetName val="ER MANIA"/>
      <sheetName val="ER V7V"/>
      <sheetName val="ER VAKANA"/>
      <sheetName val="ER NATIONAL"/>
    </sheetNames>
    <sheetDataSet>
      <sheetData sheetId="0">
        <row r="5">
          <cell r="E5">
            <v>182450</v>
          </cell>
          <cell r="F5">
            <v>257863.84896000003</v>
          </cell>
          <cell r="G5">
            <v>347922.79820928007</v>
          </cell>
          <cell r="H5">
            <v>459854.53271889419</v>
          </cell>
          <cell r="I5">
            <v>577781.67288725066</v>
          </cell>
          <cell r="J5">
            <v>701952.20695138338</v>
          </cell>
          <cell r="K5">
            <v>832623.31009156397</v>
          </cell>
          <cell r="L5">
            <v>970061.66447734484</v>
          </cell>
          <cell r="M5">
            <v>1134097.1898587688</v>
          </cell>
          <cell r="N5">
            <v>1306558.1763166024</v>
          </cell>
          <cell r="O5">
            <v>1487787.8458192255</v>
          </cell>
          <cell r="P5">
            <v>1678142.0352037633</v>
          </cell>
          <cell r="Q5">
            <v>1877989.6335227129</v>
          </cell>
          <cell r="R5">
            <v>2087713.0339919236</v>
          </cell>
        </row>
        <row r="7">
          <cell r="F7">
            <v>76406.364241838906</v>
          </cell>
          <cell r="G7">
            <v>89359.838827697924</v>
          </cell>
          <cell r="H7">
            <v>111510.28036951677</v>
          </cell>
          <cell r="I7">
            <v>117330.51201866294</v>
          </cell>
          <cell r="J7">
            <v>124035.40710259335</v>
          </cell>
          <cell r="K7">
            <v>130610.76744066525</v>
          </cell>
          <cell r="L7">
            <v>136837.26715636789</v>
          </cell>
          <cell r="M7">
            <v>164438.47192448628</v>
          </cell>
          <cell r="N7">
            <v>172902.38997774635</v>
          </cell>
          <cell r="O7">
            <v>181620.9615654785</v>
          </cell>
          <cell r="P7">
            <v>190455.82002733366</v>
          </cell>
          <cell r="Q7">
            <v>199839.72917333958</v>
          </cell>
          <cell r="R7">
            <v>209939.02339306436</v>
          </cell>
          <cell r="S7">
            <v>219971.7677959369</v>
          </cell>
        </row>
        <row r="8">
          <cell r="E8">
            <v>1567752</v>
          </cell>
          <cell r="F8">
            <v>1611649.0560000001</v>
          </cell>
          <cell r="G8">
            <v>1656775.2295680002</v>
          </cell>
          <cell r="H8">
            <v>1703164.9359959043</v>
          </cell>
          <cell r="I8">
            <v>1750853.5542037897</v>
          </cell>
          <cell r="J8">
            <v>1799877.4537214958</v>
          </cell>
          <cell r="K8">
            <v>1850274.0224256977</v>
          </cell>
          <cell r="L8">
            <v>1902081.6950536172</v>
          </cell>
          <cell r="M8">
            <v>1955339.9825151186</v>
          </cell>
          <cell r="N8">
            <v>2010089.5020255418</v>
          </cell>
          <cell r="O8">
            <v>2066372.0080822571</v>
          </cell>
          <cell r="P8">
            <v>2124230.4243085603</v>
          </cell>
          <cell r="Q8">
            <v>2183708.8761892002</v>
          </cell>
          <cell r="R8">
            <v>2244852.7247224976</v>
          </cell>
          <cell r="S8">
            <v>2307708.6010147277</v>
          </cell>
        </row>
        <row r="9">
          <cell r="F9">
            <v>7432.525704459038</v>
          </cell>
          <cell r="G9">
            <v>4184.0727210293335</v>
          </cell>
          <cell r="H9">
            <v>6110.1523490146174</v>
          </cell>
          <cell r="I9">
            <v>13359.414734798256</v>
          </cell>
          <cell r="J9">
            <v>15575.222353065374</v>
          </cell>
          <cell r="K9">
            <v>15928.142370812835</v>
          </cell>
          <cell r="L9">
            <v>12892.590481542156</v>
          </cell>
          <cell r="M9">
            <v>15289.893003504863</v>
          </cell>
          <cell r="N9">
            <v>18799.930376493012</v>
          </cell>
          <cell r="O9">
            <v>24020.836852208449</v>
          </cell>
          <cell r="P9">
            <v>11829.554038964823</v>
          </cell>
          <cell r="Q9">
            <v>27028.682794667511</v>
          </cell>
          <cell r="R9">
            <v>23167.657894874952</v>
          </cell>
          <cell r="S9">
            <v>47462.788072152362</v>
          </cell>
        </row>
        <row r="10">
          <cell r="F10">
            <v>1189.204112713446</v>
          </cell>
          <cell r="G10">
            <v>2689.7610349474294</v>
          </cell>
          <cell r="H10">
            <v>1527.5380872536543</v>
          </cell>
          <cell r="I10">
            <v>2613.7985350692238</v>
          </cell>
          <cell r="J10">
            <v>9911.5051337688747</v>
          </cell>
          <cell r="K10">
            <v>3764.8336512830338</v>
          </cell>
          <cell r="L10">
            <v>3516.1610404205881</v>
          </cell>
          <cell r="M10">
            <v>6923.7251336625804</v>
          </cell>
          <cell r="N10">
            <v>9969.6600481402347</v>
          </cell>
          <cell r="O10">
            <v>10545.733252189075</v>
          </cell>
          <cell r="P10">
            <v>3548.866211689447</v>
          </cell>
          <cell r="Q10">
            <v>13226.802218667081</v>
          </cell>
          <cell r="R10">
            <v>21737.55555568514</v>
          </cell>
          <cell r="S10">
            <v>33315.226242953097</v>
          </cell>
        </row>
        <row r="11">
          <cell r="F11">
            <v>65703.527227417901</v>
          </cell>
          <cell r="G11">
            <v>82486.005071721171</v>
          </cell>
          <cell r="H11">
            <v>103872.58993324848</v>
          </cell>
          <cell r="I11">
            <v>91482.94872742283</v>
          </cell>
          <cell r="J11">
            <v>90053.103786814347</v>
          </cell>
          <cell r="K11">
            <v>92962.430927834925</v>
          </cell>
          <cell r="L11">
            <v>112224.13987342377</v>
          </cell>
          <cell r="M11">
            <v>130396.82335064527</v>
          </cell>
          <cell r="N11">
            <v>131029.81777555737</v>
          </cell>
          <cell r="O11">
            <v>137387.46931324099</v>
          </cell>
          <cell r="P11">
            <v>159994.71837699923</v>
          </cell>
          <cell r="Q11">
            <v>142619.43261867113</v>
          </cell>
          <cell r="R11">
            <v>135001.66081951821</v>
          </cell>
          <cell r="S11">
            <v>97663.81391769812</v>
          </cell>
        </row>
        <row r="12">
          <cell r="F12">
            <v>2081.1071972485306</v>
          </cell>
          <cell r="G12">
            <v>0</v>
          </cell>
          <cell r="H12">
            <v>0</v>
          </cell>
          <cell r="I12">
            <v>9874.3500213726238</v>
          </cell>
          <cell r="J12">
            <v>8495.5758289447494</v>
          </cell>
          <cell r="K12">
            <v>17955.360490734471</v>
          </cell>
          <cell r="L12">
            <v>8204.3757609813729</v>
          </cell>
          <cell r="M12">
            <v>11828.030436673575</v>
          </cell>
          <cell r="N12">
            <v>13102.981777555737</v>
          </cell>
          <cell r="O12">
            <v>9666.922147839985</v>
          </cell>
          <cell r="P12">
            <v>15082.681399680148</v>
          </cell>
          <cell r="Q12">
            <v>16964.811541333864</v>
          </cell>
          <cell r="R12">
            <v>30032.149122986048</v>
          </cell>
          <cell r="S12">
            <v>41529.93956313331</v>
          </cell>
        </row>
      </sheetData>
      <sheetData sheetId="1">
        <row r="5">
          <cell r="E5">
            <v>174552.00000000003</v>
          </cell>
          <cell r="F5">
            <v>239704.12616000001</v>
          </cell>
          <cell r="G5">
            <v>324231.37064800004</v>
          </cell>
          <cell r="H5">
            <v>399971.81883137283</v>
          </cell>
          <cell r="I5">
            <v>479699.53471842641</v>
          </cell>
          <cell r="J5">
            <v>563578.42478919122</v>
          </cell>
          <cell r="K5">
            <v>666262.41378578194</v>
          </cell>
          <cell r="L5">
            <v>774254.86068114708</v>
          </cell>
          <cell r="M5">
            <v>887772.53487024456</v>
          </cell>
          <cell r="N5">
            <v>1022775.1858625819</v>
          </cell>
          <cell r="O5">
            <v>1164641.9716431517</v>
          </cell>
          <cell r="P5">
            <v>1313651.4416817173</v>
          </cell>
          <cell r="Q5">
            <v>1470092.3627366745</v>
          </cell>
          <cell r="R5">
            <v>1634264.0726404304</v>
          </cell>
        </row>
        <row r="7">
          <cell r="F7">
            <v>65216.328582554816</v>
          </cell>
          <cell r="G7">
            <v>84877.642223841016</v>
          </cell>
          <cell r="H7">
            <v>77052.565985383451</v>
          </cell>
          <cell r="I7">
            <v>80232.055201912488</v>
          </cell>
          <cell r="J7">
            <v>84249.104309277158</v>
          </cell>
          <cell r="K7">
            <v>103109.65770343755</v>
          </cell>
          <cell r="L7">
            <v>108030.50606031556</v>
          </cell>
          <cell r="M7">
            <v>113616.6919754672</v>
          </cell>
          <cell r="N7">
            <v>135301.98602079385</v>
          </cell>
          <cell r="O7">
            <v>143832.14343273177</v>
          </cell>
          <cell r="P7">
            <v>149976.21194652433</v>
          </cell>
          <cell r="Q7">
            <v>156639.89142949975</v>
          </cell>
          <cell r="R7">
            <v>169185.6259630539</v>
          </cell>
          <cell r="S7">
            <v>160604.43505161849</v>
          </cell>
        </row>
        <row r="8">
          <cell r="E8">
            <v>1227238</v>
          </cell>
          <cell r="F8">
            <v>1261600.6640000001</v>
          </cell>
          <cell r="G8">
            <v>1296925.4825920002</v>
          </cell>
          <cell r="H8">
            <v>1333239.3961045761</v>
          </cell>
          <cell r="I8">
            <v>1370570.0991955041</v>
          </cell>
          <cell r="J8">
            <v>1408946.0619729783</v>
          </cell>
          <cell r="K8">
            <v>1448396.5517082217</v>
          </cell>
          <cell r="L8">
            <v>1488951.655156052</v>
          </cell>
          <cell r="M8">
            <v>1530642.3015004215</v>
          </cell>
          <cell r="N8">
            <v>1573500.2859424334</v>
          </cell>
          <cell r="O8">
            <v>1617558.2939488215</v>
          </cell>
          <cell r="P8">
            <v>1662849.9261793885</v>
          </cell>
          <cell r="Q8">
            <v>1709409.7241124115</v>
          </cell>
          <cell r="R8">
            <v>1757273.1963875589</v>
          </cell>
          <cell r="S8">
            <v>1806476.8458864107</v>
          </cell>
        </row>
        <row r="9">
          <cell r="F9">
            <v>21839.886781134635</v>
          </cell>
          <cell r="G9">
            <v>23403.761642603222</v>
          </cell>
          <cell r="H9">
            <v>11195.671980782212</v>
          </cell>
          <cell r="I9">
            <v>36668.556478999068</v>
          </cell>
          <cell r="J9">
            <v>18004.8489048052</v>
          </cell>
          <cell r="K9">
            <v>14339.753720345618</v>
          </cell>
          <cell r="L9">
            <v>21278.736042183365</v>
          </cell>
          <cell r="M9">
            <v>15281.777283249974</v>
          </cell>
          <cell r="N9">
            <v>43121.649124410047</v>
          </cell>
          <cell r="O9">
            <v>57160.074279962515</v>
          </cell>
          <cell r="P9">
            <v>28373.877935828928</v>
          </cell>
          <cell r="Q9">
            <v>66525.571486978733</v>
          </cell>
          <cell r="R9">
            <v>51259.392804918258</v>
          </cell>
          <cell r="S9">
            <v>103796.75278445212</v>
          </cell>
        </row>
        <row r="10">
          <cell r="F10">
            <v>16683.246846700069</v>
          </cell>
          <cell r="G10">
            <v>7177.1535703983218</v>
          </cell>
          <cell r="H10">
            <v>10537.1030407362</v>
          </cell>
          <cell r="I10">
            <v>5641.3163813844722</v>
          </cell>
          <cell r="J10">
            <v>2717.7130422347468</v>
          </cell>
          <cell r="K10">
            <v>4779.9179067818732</v>
          </cell>
          <cell r="L10">
            <v>6219.9382277151381</v>
          </cell>
          <cell r="M10">
            <v>8969.738840168462</v>
          </cell>
          <cell r="N10">
            <v>17811.115942691107</v>
          </cell>
          <cell r="O10">
            <v>12426.103104339676</v>
          </cell>
          <cell r="P10">
            <v>21425.173135217759</v>
          </cell>
          <cell r="Q10">
            <v>16432.611283636186</v>
          </cell>
          <cell r="R10">
            <v>30222.300960125212</v>
          </cell>
          <cell r="S10">
            <v>4207.9764642345453</v>
          </cell>
        </row>
        <row r="11">
          <cell r="F11">
            <v>0</v>
          </cell>
          <cell r="G11">
            <v>1560.250776173548</v>
          </cell>
          <cell r="H11">
            <v>0</v>
          </cell>
          <cell r="I11">
            <v>940.21939689741203</v>
          </cell>
          <cell r="J11">
            <v>10531.138038659645</v>
          </cell>
          <cell r="K11">
            <v>4097.0724915273204</v>
          </cell>
          <cell r="L11">
            <v>38301.724875930064</v>
          </cell>
          <cell r="M11">
            <v>16278.414932157581</v>
          </cell>
          <cell r="N11">
            <v>3437.2329012210907</v>
          </cell>
          <cell r="O11">
            <v>0</v>
          </cell>
          <cell r="P11">
            <v>25189.054902215477</v>
          </cell>
          <cell r="Q11">
            <v>41346.570326568464</v>
          </cell>
          <cell r="R11">
            <v>16592.635821245218</v>
          </cell>
          <cell r="S11">
            <v>11221.270571292122</v>
          </cell>
        </row>
        <row r="12">
          <cell r="F12">
            <v>26693.194954720111</v>
          </cell>
          <cell r="G12">
            <v>52736.476234665926</v>
          </cell>
          <cell r="H12">
            <v>55319.790963865045</v>
          </cell>
          <cell r="I12">
            <v>36981.962944631538</v>
          </cell>
          <cell r="J12">
            <v>52995.404323577568</v>
          </cell>
          <cell r="K12">
            <v>79892.913584782727</v>
          </cell>
          <cell r="L12">
            <v>42230.106914486991</v>
          </cell>
          <cell r="M12">
            <v>73086.760919891181</v>
          </cell>
          <cell r="N12">
            <v>70931.988052471614</v>
          </cell>
          <cell r="O12">
            <v>74245.966048429575</v>
          </cell>
          <cell r="P12">
            <v>74988.105973262165</v>
          </cell>
          <cell r="Q12">
            <v>32335.138332316361</v>
          </cell>
          <cell r="R12">
            <v>71111.296376765211</v>
          </cell>
          <cell r="S12">
            <v>41378.435231639698</v>
          </cell>
        </row>
      </sheetData>
      <sheetData sheetId="2">
        <row r="5">
          <cell r="E5">
            <v>47897</v>
          </cell>
          <cell r="F5">
            <v>65270.031971999997</v>
          </cell>
          <cell r="G5">
            <v>87679.676568815994</v>
          </cell>
          <cell r="H5">
            <v>115524.76596703661</v>
          </cell>
          <cell r="I5">
            <v>144860.43950512761</v>
          </cell>
          <cell r="J5">
            <v>175748.33934483357</v>
          </cell>
          <cell r="K5">
            <v>208252.39099099103</v>
          </cell>
          <cell r="L5">
            <v>242438.88283128693</v>
          </cell>
          <cell r="M5">
            <v>283234.77780502575</v>
          </cell>
          <cell r="N5">
            <v>326125.1708131542</v>
          </cell>
          <cell r="O5">
            <v>371195.36976393877</v>
          </cell>
          <cell r="P5">
            <v>418533.81772204972</v>
          </cell>
          <cell r="Q5">
            <v>468232.20159591996</v>
          </cell>
          <cell r="R5">
            <v>520385.56445363292</v>
          </cell>
        </row>
        <row r="7">
          <cell r="F7">
            <v>13424.510025344767</v>
          </cell>
          <cell r="G7">
            <v>22656.804639266076</v>
          </cell>
          <cell r="H7">
            <v>28849.448682755719</v>
          </cell>
          <cell r="I7">
            <v>29395.555395409534</v>
          </cell>
          <cell r="J7">
            <v>31128.082621268179</v>
          </cell>
          <cell r="K7">
            <v>33202.110540754009</v>
          </cell>
          <cell r="L7">
            <v>34437.106583655797</v>
          </cell>
          <cell r="M7">
            <v>40450.168365841455</v>
          </cell>
          <cell r="N7">
            <v>44109.524936346621</v>
          </cell>
          <cell r="O7">
            <v>45515.271326062022</v>
          </cell>
          <cell r="P7">
            <v>46569.213121911438</v>
          </cell>
          <cell r="Q7">
            <v>48887.590675630519</v>
          </cell>
          <cell r="R7">
            <v>51721.16324128717</v>
          </cell>
          <cell r="S7">
            <v>55128.754515779146</v>
          </cell>
        </row>
        <row r="8">
          <cell r="E8">
            <v>389523</v>
          </cell>
          <cell r="F8">
            <v>400429.64399999997</v>
          </cell>
          <cell r="G8">
            <v>411641.67403199995</v>
          </cell>
          <cell r="H8">
            <v>423167.64090489596</v>
          </cell>
          <cell r="I8">
            <v>435016.33485023305</v>
          </cell>
          <cell r="J8">
            <v>447196.79222603957</v>
          </cell>
          <cell r="K8">
            <v>459718.30240836868</v>
          </cell>
          <cell r="L8">
            <v>472590.41487580299</v>
          </cell>
          <cell r="M8">
            <v>485822.94649232546</v>
          </cell>
          <cell r="N8">
            <v>499425.98899411055</v>
          </cell>
          <cell r="O8">
            <v>513409.91668594565</v>
          </cell>
          <cell r="P8">
            <v>527785.39435315214</v>
          </cell>
          <cell r="Q8">
            <v>542563.38539504039</v>
          </cell>
          <cell r="R8">
            <v>557755.16018610157</v>
          </cell>
          <cell r="S8">
            <v>573372.30467131245</v>
          </cell>
        </row>
        <row r="9">
          <cell r="F9">
            <v>1917.7871464778239</v>
          </cell>
          <cell r="G9">
            <v>4345.1406157496585</v>
          </cell>
          <cell r="H9">
            <v>5162.5329221773391</v>
          </cell>
          <cell r="I9">
            <v>3801.1494045788195</v>
          </cell>
          <cell r="J9">
            <v>5851.1433498624392</v>
          </cell>
          <cell r="K9">
            <v>10654.408606361361</v>
          </cell>
          <cell r="L9">
            <v>17454.423884866639</v>
          </cell>
          <cell r="M9">
            <v>21546.320838086402</v>
          </cell>
          <cell r="N9">
            <v>16574.488157899941</v>
          </cell>
          <cell r="O9">
            <v>20668.770553863913</v>
          </cell>
          <cell r="P9">
            <v>13741.735019580425</v>
          </cell>
          <cell r="Q9">
            <v>21388.320920588354</v>
          </cell>
          <cell r="R9">
            <v>29331.049284019995</v>
          </cell>
          <cell r="S9">
            <v>27985.636772321857</v>
          </cell>
        </row>
        <row r="10">
          <cell r="F10">
            <v>0</v>
          </cell>
          <cell r="G10">
            <v>4965.8749894281809</v>
          </cell>
          <cell r="H10">
            <v>607.35681437380458</v>
          </cell>
          <cell r="I10">
            <v>506.8199206105092</v>
          </cell>
          <cell r="J10">
            <v>468.09146798899513</v>
          </cell>
          <cell r="K10">
            <v>1238.8847216699255</v>
          </cell>
          <cell r="L10">
            <v>471.74118607747664</v>
          </cell>
          <cell r="M10">
            <v>3049.0076657669438</v>
          </cell>
          <cell r="N10">
            <v>1336.6522707983825</v>
          </cell>
          <cell r="O10">
            <v>3078.3275292988806</v>
          </cell>
          <cell r="P10">
            <v>5089.5314887334907</v>
          </cell>
          <cell r="Q10">
            <v>14807.299098868858</v>
          </cell>
          <cell r="R10">
            <v>15449.178630514349</v>
          </cell>
          <cell r="S10">
            <v>10766.83149706189</v>
          </cell>
        </row>
        <row r="11">
          <cell r="F11">
            <v>11506.722878866944</v>
          </cell>
          <cell r="G11">
            <v>7448.8124841422714</v>
          </cell>
          <cell r="H11">
            <v>18220.704431214137</v>
          </cell>
          <cell r="I11">
            <v>20779.616745030875</v>
          </cell>
          <cell r="J11">
            <v>23872.664867438751</v>
          </cell>
          <cell r="K11">
            <v>16848.83221471099</v>
          </cell>
          <cell r="L11">
            <v>10142.43550066575</v>
          </cell>
          <cell r="M11">
            <v>13618.900907092349</v>
          </cell>
          <cell r="N11">
            <v>14168.514070462854</v>
          </cell>
          <cell r="O11">
            <v>21768.173242899229</v>
          </cell>
          <cell r="P11">
            <v>16286.50076394717</v>
          </cell>
          <cell r="Q11">
            <v>4935.7663662896202</v>
          </cell>
          <cell r="R11">
            <v>3358.5170935900755</v>
          </cell>
          <cell r="S11">
            <v>10294.525673959004</v>
          </cell>
        </row>
        <row r="12">
          <cell r="F12">
            <v>0</v>
          </cell>
          <cell r="G12">
            <v>5896.9765499459645</v>
          </cell>
          <cell r="H12">
            <v>4858.8545149904367</v>
          </cell>
          <cell r="I12">
            <v>4307.9693251893277</v>
          </cell>
          <cell r="J12">
            <v>936.18293597799027</v>
          </cell>
          <cell r="K12">
            <v>4459.9849980117324</v>
          </cell>
          <cell r="L12">
            <v>6368.5060120459348</v>
          </cell>
          <cell r="M12">
            <v>2235.9389548957588</v>
          </cell>
          <cell r="N12">
            <v>12029.870437185442</v>
          </cell>
          <cell r="O12">
            <v>0</v>
          </cell>
          <cell r="P12">
            <v>11451.445849650354</v>
          </cell>
          <cell r="Q12">
            <v>7756.204289883688</v>
          </cell>
          <cell r="R12">
            <v>3582.4182331627476</v>
          </cell>
          <cell r="S12">
            <v>6081.7605724363948</v>
          </cell>
        </row>
      </sheetData>
      <sheetData sheetId="3">
        <row r="5">
          <cell r="E5">
            <v>41930</v>
          </cell>
          <cell r="F5">
            <v>93193.648400000005</v>
          </cell>
          <cell r="G5">
            <v>153284.91288832002</v>
          </cell>
          <cell r="H5">
            <v>226516.78002071491</v>
          </cell>
          <cell r="I5">
            <v>303729.45634081948</v>
          </cell>
          <cell r="J5">
            <v>385088.45337931364</v>
          </cell>
          <cell r="K5">
            <v>470765.4303581923</v>
          </cell>
          <cell r="L5">
            <v>560938.40870043868</v>
          </cell>
          <cell r="M5">
            <v>655791.99373245018</v>
          </cell>
          <cell r="N5">
            <v>755517.60381383332</v>
          </cell>
          <cell r="O5">
            <v>860313.70713668759</v>
          </cell>
          <cell r="P5">
            <v>970386.06644423166</v>
          </cell>
          <cell r="Q5">
            <v>1085947.991926603</v>
          </cell>
          <cell r="R5">
            <v>1207220.6025598948</v>
          </cell>
        </row>
        <row r="7">
          <cell r="F7">
            <v>50558.294500056654</v>
          </cell>
          <cell r="G7">
            <v>61495.148610617136</v>
          </cell>
          <cell r="H7">
            <v>72704.320084630337</v>
          </cell>
          <cell r="I7">
            <v>76241.501838018885</v>
          </cell>
          <cell r="J7">
            <v>80932.720418147583</v>
          </cell>
          <cell r="K7">
            <v>87861.357335833745</v>
          </cell>
          <cell r="L7">
            <v>86199.485425897976</v>
          </cell>
          <cell r="M7">
            <v>94560.364476770599</v>
          </cell>
          <cell r="N7">
            <v>100156.85429216104</v>
          </cell>
          <cell r="O7">
            <v>104956.99981767082</v>
          </cell>
          <cell r="P7">
            <v>109452.44429326325</v>
          </cell>
          <cell r="Q7">
            <v>114732.45717274917</v>
          </cell>
          <cell r="R7">
            <v>121134.12319251063</v>
          </cell>
          <cell r="S7">
            <v>131517.02470465284</v>
          </cell>
        </row>
        <row r="8">
          <cell r="E8">
            <v>906553</v>
          </cell>
          <cell r="F8">
            <v>931936.48400000005</v>
          </cell>
          <cell r="G8">
            <v>958030.70555200009</v>
          </cell>
          <cell r="H8">
            <v>984855.56530745607</v>
          </cell>
          <cell r="I8">
            <v>1012431.5211360648</v>
          </cell>
          <cell r="J8">
            <v>1040779.6037278746</v>
          </cell>
          <cell r="K8">
            <v>1069921.4326322551</v>
          </cell>
          <cell r="L8">
            <v>1099879.2327459583</v>
          </cell>
          <cell r="M8">
            <v>1130675.8512628451</v>
          </cell>
          <cell r="N8">
            <v>1162334.7750982048</v>
          </cell>
          <cell r="O8">
            <v>1194880.1488009547</v>
          </cell>
          <cell r="P8">
            <v>1228336.7929673814</v>
          </cell>
          <cell r="Q8">
            <v>1262730.2231704681</v>
          </cell>
          <cell r="R8">
            <v>1298086.6694192411</v>
          </cell>
          <cell r="S8">
            <v>1334433.09616298</v>
          </cell>
        </row>
        <row r="9">
          <cell r="F9">
            <v>18778.795100021045</v>
          </cell>
          <cell r="G9">
            <v>25761.481174717988</v>
          </cell>
          <cell r="H9">
            <v>25125.757676306072</v>
          </cell>
          <cell r="I9">
            <v>41655.125176401045</v>
          </cell>
          <cell r="J9">
            <v>39113.381600259774</v>
          </cell>
          <cell r="K9">
            <v>56231.268694933598</v>
          </cell>
          <cell r="L9">
            <v>52063.50686692413</v>
          </cell>
          <cell r="M9">
            <v>69022.163851657373</v>
          </cell>
          <cell r="N9">
            <v>57542.038884198286</v>
          </cell>
          <cell r="O9">
            <v>60035.403895707706</v>
          </cell>
          <cell r="P9">
            <v>52806.003825697182</v>
          </cell>
          <cell r="Q9">
            <v>58513.553158102077</v>
          </cell>
          <cell r="R9">
            <v>78283.957165227956</v>
          </cell>
          <cell r="S9">
            <v>68531.617794131074</v>
          </cell>
        </row>
        <row r="10">
          <cell r="F10">
            <v>1155.6181600012949</v>
          </cell>
          <cell r="G10">
            <v>3878.0724349037828</v>
          </cell>
          <cell r="H10">
            <v>2405.6576498590921</v>
          </cell>
          <cell r="I10">
            <v>3029.4636491928036</v>
          </cell>
          <cell r="J10">
            <v>5411.9144352560688</v>
          </cell>
          <cell r="K10">
            <v>4016.5191924952569</v>
          </cell>
          <cell r="L10">
            <v>2701.4083751705925</v>
          </cell>
          <cell r="M10">
            <v>6442.068626154688</v>
          </cell>
          <cell r="N10">
            <v>8908.1817519470151</v>
          </cell>
          <cell r="O10">
            <v>7346.9899872369579</v>
          </cell>
          <cell r="P10">
            <v>18722.128629110819</v>
          </cell>
          <cell r="Q10">
            <v>21110.772119785848</v>
          </cell>
          <cell r="R10">
            <v>16892.853914601819</v>
          </cell>
          <cell r="S10">
            <v>16569.873599247807</v>
          </cell>
        </row>
        <row r="11">
          <cell r="F11">
            <v>28890.454000032372</v>
          </cell>
          <cell r="G11">
            <v>31855.595000995367</v>
          </cell>
          <cell r="H11">
            <v>45172.904758465171</v>
          </cell>
          <cell r="I11">
            <v>31556.913012425037</v>
          </cell>
          <cell r="J11">
            <v>35177.443829164447</v>
          </cell>
          <cell r="K11">
            <v>27613.569448404891</v>
          </cell>
          <cell r="L11">
            <v>29224.32696775459</v>
          </cell>
          <cell r="M11">
            <v>16795.393203903295</v>
          </cell>
          <cell r="N11">
            <v>33706.633656015736</v>
          </cell>
          <cell r="O11">
            <v>36525.035936549444</v>
          </cell>
          <cell r="P11">
            <v>36484.148097754412</v>
          </cell>
          <cell r="Q11">
            <v>33960.807323133755</v>
          </cell>
          <cell r="R11">
            <v>24927.260044717324</v>
          </cell>
          <cell r="S11">
            <v>44330.547301051956</v>
          </cell>
        </row>
        <row r="12">
          <cell r="F12">
            <v>1733.4272400019424</v>
          </cell>
          <cell r="G12">
            <v>0</v>
          </cell>
          <cell r="H12">
            <v>0</v>
          </cell>
          <cell r="I12">
            <v>0</v>
          </cell>
          <cell r="J12">
            <v>1229.9805534672885</v>
          </cell>
          <cell r="K12">
            <v>0</v>
          </cell>
          <cell r="L12">
            <v>2210.2432160486665</v>
          </cell>
          <cell r="M12">
            <v>2300.7387950552456</v>
          </cell>
          <cell r="N12">
            <v>0</v>
          </cell>
          <cell r="O12">
            <v>1049.5699981767082</v>
          </cell>
          <cell r="P12">
            <v>1440.1637407008322</v>
          </cell>
          <cell r="Q12">
            <v>1147.3245717274917</v>
          </cell>
          <cell r="R12">
            <v>1030.0520679635258</v>
          </cell>
          <cell r="S12">
            <v>2084.9860102220009</v>
          </cell>
        </row>
      </sheetData>
      <sheetData sheetId="4">
        <row r="5">
          <cell r="E5">
            <v>279523</v>
          </cell>
          <cell r="F5">
            <v>350139.60109439999</v>
          </cell>
          <cell r="G5">
            <v>424334.11992952321</v>
          </cell>
          <cell r="H5">
            <v>502409.02237215522</v>
          </cell>
          <cell r="I5">
            <v>601535.18300229358</v>
          </cell>
          <cell r="J5">
            <v>705818.51995417988</v>
          </cell>
          <cell r="K5">
            <v>833447.85652769823</v>
          </cell>
          <cell r="L5">
            <v>967671.07422968955</v>
          </cell>
          <cell r="M5">
            <v>1108757.3690034745</v>
          </cell>
          <cell r="N5">
            <v>1276516.3866335331</v>
          </cell>
          <cell r="O5">
            <v>1452800.6434735758</v>
          </cell>
          <cell r="P5">
            <v>1637956.0298495404</v>
          </cell>
          <cell r="Q5">
            <v>1832341.1221580757</v>
          </cell>
          <cell r="R5">
            <v>2036327.6221084869</v>
          </cell>
        </row>
        <row r="7">
          <cell r="F7">
            <v>68872.741181563208</v>
          </cell>
          <cell r="G7">
            <v>73631.671106117981</v>
          </cell>
          <cell r="H7">
            <v>78057.932251535938</v>
          </cell>
          <cell r="I7">
            <v>98921.858249259254</v>
          </cell>
          <cell r="J7">
            <v>102204.38646817583</v>
          </cell>
          <cell r="K7">
            <v>127460.71793910406</v>
          </cell>
          <cell r="L7">
            <v>133556.21092319975</v>
          </cell>
          <cell r="M7">
            <v>141412.19886237354</v>
          </cell>
          <cell r="N7">
            <v>167295.59626211715</v>
          </cell>
          <cell r="O7">
            <v>175741.85048639664</v>
          </cell>
          <cell r="P7">
            <v>185097.79190318301</v>
          </cell>
          <cell r="Q7">
            <v>194335.97446009793</v>
          </cell>
          <cell r="R7">
            <v>204346.94953491917</v>
          </cell>
          <cell r="S7">
            <v>211769.90735516581</v>
          </cell>
        </row>
        <row r="8">
          <cell r="E8">
            <v>1523268</v>
          </cell>
          <cell r="F8">
            <v>1565919.504</v>
          </cell>
          <cell r="G8">
            <v>1609765.2501119999</v>
          </cell>
          <cell r="H8">
            <v>1654838.6771151358</v>
          </cell>
          <cell r="I8">
            <v>1701174.1600743597</v>
          </cell>
          <cell r="J8">
            <v>1748807.0365564418</v>
          </cell>
          <cell r="K8">
            <v>1797773.6335800223</v>
          </cell>
          <cell r="L8">
            <v>1848111.2953202629</v>
          </cell>
          <cell r="M8">
            <v>1899858.4115892302</v>
          </cell>
          <cell r="N8">
            <v>1953054.4471137286</v>
          </cell>
          <cell r="O8">
            <v>2007739.971632913</v>
          </cell>
          <cell r="P8">
            <v>2063956.6908386345</v>
          </cell>
          <cell r="Q8">
            <v>2121747.4781821161</v>
          </cell>
          <cell r="R8">
            <v>2181156.4075712152</v>
          </cell>
          <cell r="S8">
            <v>2242228.7869832092</v>
          </cell>
        </row>
        <row r="9">
          <cell r="F9">
            <v>21078.490183681268</v>
          </cell>
          <cell r="G9">
            <v>14830.407254589134</v>
          </cell>
          <cell r="H9">
            <v>27197.8858019289</v>
          </cell>
          <cell r="I9">
            <v>21677.320789189529</v>
          </cell>
          <cell r="J9">
            <v>18796.209005641533</v>
          </cell>
          <cell r="K9">
            <v>41064.750131008419</v>
          </cell>
          <cell r="L9">
            <v>38044.896737086783</v>
          </cell>
          <cell r="M9">
            <v>38197.547968572166</v>
          </cell>
          <cell r="N9">
            <v>58627.049129979474</v>
          </cell>
          <cell r="O9">
            <v>86750.122625300384</v>
          </cell>
          <cell r="P9">
            <v>74287.570173223779</v>
          </cell>
          <cell r="Q9">
            <v>107632.23200866963</v>
          </cell>
          <cell r="R9">
            <v>100829.08694157195</v>
          </cell>
          <cell r="S9">
            <v>78893.266232134905</v>
          </cell>
        </row>
        <row r="10">
          <cell r="F10">
            <v>4901.9744613212251</v>
          </cell>
          <cell r="G10">
            <v>4683.2865014491999</v>
          </cell>
          <cell r="H10">
            <v>8975.3023146365358</v>
          </cell>
          <cell r="I10">
            <v>7938.1738101257424</v>
          </cell>
          <cell r="J10">
            <v>11453.939862812809</v>
          </cell>
          <cell r="K10">
            <v>25065.496833212932</v>
          </cell>
          <cell r="L10">
            <v>23146.195916968882</v>
          </cell>
          <cell r="M10">
            <v>46324.685834225813</v>
          </cell>
          <cell r="N10">
            <v>48814.990698183748</v>
          </cell>
          <cell r="O10">
            <v>55143.488800578532</v>
          </cell>
          <cell r="P10">
            <v>61864.899575694719</v>
          </cell>
          <cell r="Q10">
            <v>48690.771622969594</v>
          </cell>
          <cell r="R10">
            <v>55119.900861392671</v>
          </cell>
          <cell r="S10">
            <v>49757.929943135554</v>
          </cell>
        </row>
        <row r="11">
          <cell r="F11">
            <v>35539.314844578883</v>
          </cell>
          <cell r="G11">
            <v>40328.300429145893</v>
          </cell>
          <cell r="H11">
            <v>21486.32978352383</v>
          </cell>
          <cell r="I11">
            <v>21066.692034564472</v>
          </cell>
          <cell r="J11">
            <v>13509.775222804852</v>
          </cell>
          <cell r="K11">
            <v>25332.151054842856</v>
          </cell>
          <cell r="L11">
            <v>41503.523713185576</v>
          </cell>
          <cell r="M11">
            <v>20317.844664134129</v>
          </cell>
          <cell r="N11">
            <v>38021.726423208442</v>
          </cell>
          <cell r="O11">
            <v>18157.002409946592</v>
          </cell>
          <cell r="P11">
            <v>18385.55248434301</v>
          </cell>
          <cell r="Q11">
            <v>17725.149318888052</v>
          </cell>
          <cell r="R11">
            <v>13443.878258876261</v>
          </cell>
          <cell r="S11">
            <v>47299.409505482159</v>
          </cell>
        </row>
        <row r="12">
          <cell r="F12">
            <v>7352.9616919818372</v>
          </cell>
          <cell r="G12">
            <v>13789.676920933756</v>
          </cell>
          <cell r="H12">
            <v>20398.414351446674</v>
          </cell>
          <cell r="I12">
            <v>48239.671615379513</v>
          </cell>
          <cell r="J12">
            <v>58444.462376916643</v>
          </cell>
          <cell r="K12">
            <v>35998.319920039845</v>
          </cell>
          <cell r="L12">
            <v>30861.594555958505</v>
          </cell>
          <cell r="M12">
            <v>36572.120395441438</v>
          </cell>
          <cell r="N12">
            <v>21831.830010745492</v>
          </cell>
          <cell r="O12">
            <v>15691.236650571129</v>
          </cell>
          <cell r="P12">
            <v>30559.76966992149</v>
          </cell>
          <cell r="Q12">
            <v>20287.821509570666</v>
          </cell>
          <cell r="R12">
            <v>34954.083473078281</v>
          </cell>
          <cell r="S12">
            <v>35819.301674413211</v>
          </cell>
        </row>
      </sheetData>
      <sheetData sheetId="5">
        <row r="5">
          <cell r="E5">
            <v>68607</v>
          </cell>
          <cell r="F5">
            <v>107679.393776</v>
          </cell>
          <cell r="G5">
            <v>158407.52749212799</v>
          </cell>
          <cell r="H5">
            <v>221701.83160958503</v>
          </cell>
          <cell r="I5">
            <v>298500.91564963455</v>
          </cell>
          <cell r="J5">
            <v>379426.934159945</v>
          </cell>
          <cell r="K5">
            <v>464650.78498896351</v>
          </cell>
          <cell r="L5">
            <v>554349.70074802556</v>
          </cell>
          <cell r="M5">
            <v>648707.46957416378</v>
          </cell>
          <cell r="N5">
            <v>747914.66328917944</v>
          </cell>
          <cell r="O5">
            <v>852168.87319608987</v>
          </cell>
          <cell r="P5">
            <v>961674.95376176853</v>
          </cell>
          <cell r="Q5">
            <v>1076645.2744425393</v>
          </cell>
          <cell r="R5">
            <v>1197299.9799176841</v>
          </cell>
        </row>
        <row r="7">
          <cell r="F7">
            <v>39072.393775999997</v>
          </cell>
          <cell r="G7">
            <v>50728.133716127995</v>
          </cell>
          <cell r="H7">
            <v>63294.304117457039</v>
          </cell>
          <cell r="I7">
            <v>76799.084040049522</v>
          </cell>
          <cell r="J7">
            <v>80926.018510310445</v>
          </cell>
          <cell r="K7">
            <v>85223.850829018513</v>
          </cell>
          <cell r="L7">
            <v>89698.915759062045</v>
          </cell>
          <cell r="M7">
            <v>94357.768826138228</v>
          </cell>
          <cell r="N7">
            <v>99207.193715015659</v>
          </cell>
          <cell r="O7">
            <v>104254.20990691043</v>
          </cell>
          <cell r="P7">
            <v>109506.08056567865</v>
          </cell>
          <cell r="Q7">
            <v>114970.32068077079</v>
          </cell>
          <cell r="R7">
            <v>120654.70547514479</v>
          </cell>
          <cell r="S7">
            <v>131884.01506652636</v>
          </cell>
        </row>
        <row r="8">
          <cell r="E8">
            <v>902987</v>
          </cell>
          <cell r="F8">
            <v>928270.63600000006</v>
          </cell>
          <cell r="G8">
            <v>954262.21380800009</v>
          </cell>
          <cell r="H8">
            <v>980981.55579462415</v>
          </cell>
          <cell r="I8">
            <v>1008449.0393568736</v>
          </cell>
          <cell r="J8">
            <v>1036685.6124588661</v>
          </cell>
          <cell r="K8">
            <v>1065712.8096077144</v>
          </cell>
          <cell r="L8">
            <v>1095552.7682767303</v>
          </cell>
          <cell r="M8">
            <v>1126228.2457884788</v>
          </cell>
          <cell r="N8">
            <v>1157762.6366705562</v>
          </cell>
          <cell r="O8">
            <v>1190179.9904973318</v>
          </cell>
          <cell r="P8">
            <v>1223505.0302312572</v>
          </cell>
          <cell r="Q8">
            <v>1257763.1710777325</v>
          </cell>
          <cell r="R8">
            <v>1292980.5398679089</v>
          </cell>
          <cell r="S8">
            <v>1329183.9949842105</v>
          </cell>
        </row>
        <row r="9">
          <cell r="F9">
            <v>17973.301136959999</v>
          </cell>
          <cell r="G9">
            <v>23334.941509418877</v>
          </cell>
          <cell r="H9">
            <v>29115.37989403024</v>
          </cell>
          <cell r="I9">
            <v>35327.578658422783</v>
          </cell>
          <cell r="J9">
            <v>37225.96851474281</v>
          </cell>
          <cell r="K9">
            <v>39202.971381348514</v>
          </cell>
          <cell r="L9">
            <v>41261.501249168541</v>
          </cell>
          <cell r="M9">
            <v>43404.573660023583</v>
          </cell>
          <cell r="N9">
            <v>45635.309108907204</v>
          </cell>
          <cell r="O9">
            <v>47956.9365571788</v>
          </cell>
          <cell r="P9">
            <v>50372.797060212186</v>
          </cell>
          <cell r="Q9">
            <v>52886.347513154564</v>
          </cell>
          <cell r="R9">
            <v>55501.164518566606</v>
          </cell>
          <cell r="S9">
            <v>60666.646930602132</v>
          </cell>
        </row>
        <row r="10">
          <cell r="F10">
            <v>7423.7548174399999</v>
          </cell>
          <cell r="G10">
            <v>9638.3454060643198</v>
          </cell>
          <cell r="H10">
            <v>12025.917782316837</v>
          </cell>
          <cell r="I10">
            <v>14591.825967609409</v>
          </cell>
          <cell r="J10">
            <v>15375.943516958985</v>
          </cell>
          <cell r="K10">
            <v>16192.531657513518</v>
          </cell>
          <cell r="L10">
            <v>17042.793994221789</v>
          </cell>
          <cell r="M10">
            <v>17927.976076966264</v>
          </cell>
          <cell r="N10">
            <v>18849.366805852977</v>
          </cell>
          <cell r="O10">
            <v>19808.299882312982</v>
          </cell>
          <cell r="P10">
            <v>20806.155307478944</v>
          </cell>
          <cell r="Q10">
            <v>21844.360929346451</v>
          </cell>
          <cell r="R10">
            <v>22924.394040277512</v>
          </cell>
          <cell r="S10">
            <v>25057.962862640008</v>
          </cell>
        </row>
        <row r="11">
          <cell r="F11">
            <v>11330.994195039999</v>
          </cell>
          <cell r="G11">
            <v>14711.158777677118</v>
          </cell>
          <cell r="H11">
            <v>18355.348194062539</v>
          </cell>
          <cell r="I11">
            <v>22271.734371614359</v>
          </cell>
          <cell r="J11">
            <v>23468.545367990027</v>
          </cell>
          <cell r="K11">
            <v>24714.916740415367</v>
          </cell>
          <cell r="L11">
            <v>26012.685570127993</v>
          </cell>
          <cell r="M11">
            <v>27363.752959580084</v>
          </cell>
          <cell r="N11">
            <v>28770.08617735454</v>
          </cell>
          <cell r="O11">
            <v>30233.720873004022</v>
          </cell>
          <cell r="P11">
            <v>31756.763364046808</v>
          </cell>
          <cell r="Q11">
            <v>33341.392997423529</v>
          </cell>
          <cell r="R11">
            <v>34989.864587791984</v>
          </cell>
          <cell r="S11">
            <v>38246.364369292642</v>
          </cell>
        </row>
        <row r="12">
          <cell r="F12">
            <v>2344.3436265599998</v>
          </cell>
          <cell r="G12">
            <v>3043.6880229676794</v>
          </cell>
          <cell r="H12">
            <v>3797.6582470474223</v>
          </cell>
          <cell r="I12">
            <v>4607.945042402971</v>
          </cell>
          <cell r="J12">
            <v>4855.5611106186261</v>
          </cell>
          <cell r="K12">
            <v>5113.4310497411107</v>
          </cell>
          <cell r="L12">
            <v>5381.9349455437223</v>
          </cell>
          <cell r="M12">
            <v>5661.4661295682936</v>
          </cell>
          <cell r="N12">
            <v>5952.4316229009391</v>
          </cell>
          <cell r="O12">
            <v>6255.2525944146255</v>
          </cell>
          <cell r="P12">
            <v>6570.3648339407191</v>
          </cell>
          <cell r="Q12">
            <v>6898.219240846247</v>
          </cell>
          <cell r="R12">
            <v>7239.282328508687</v>
          </cell>
          <cell r="S12">
            <v>7913.0409039915812</v>
          </cell>
        </row>
      </sheetData>
      <sheetData sheetId="6">
        <row r="5">
          <cell r="E5">
            <v>179452</v>
          </cell>
          <cell r="F5">
            <v>231977.07616320002</v>
          </cell>
          <cell r="G5">
            <v>299431.64551656967</v>
          </cell>
          <cell r="H5">
            <v>370481.80072601605</v>
          </cell>
          <cell r="I5">
            <v>445276.01021710638</v>
          </cell>
          <cell r="J5">
            <v>523968.23770792864</v>
          </cell>
          <cell r="K5">
            <v>620333.89058272191</v>
          </cell>
          <cell r="L5">
            <v>721685.22892014077</v>
          </cell>
          <cell r="M5">
            <v>828225.90043423814</v>
          </cell>
          <cell r="N5">
            <v>954958.85211486078</v>
          </cell>
          <cell r="O5">
            <v>1088139.5199836576</v>
          </cell>
          <cell r="P5">
            <v>1228029.6175130492</v>
          </cell>
          <cell r="Q5">
            <v>1374900.4591204193</v>
          </cell>
          <cell r="R5">
            <v>1529033.2926376723</v>
          </cell>
        </row>
        <row r="7">
          <cell r="F7">
            <v>52274.629882682973</v>
          </cell>
          <cell r="G7">
            <v>68344.298297890069</v>
          </cell>
          <cell r="H7">
            <v>69720.604972637593</v>
          </cell>
          <cell r="I7">
            <v>73254.842754529367</v>
          </cell>
          <cell r="J7">
            <v>81174.126080884045</v>
          </cell>
          <cell r="K7">
            <v>96990.612947367554</v>
          </cell>
          <cell r="L7">
            <v>102127.84320925931</v>
          </cell>
          <cell r="M7">
            <v>106527.60861120622</v>
          </cell>
          <cell r="N7">
            <v>125965.18041873668</v>
          </cell>
          <cell r="O7">
            <v>132733.37088984795</v>
          </cell>
          <cell r="P7">
            <v>142023.07294795659</v>
          </cell>
          <cell r="Q7">
            <v>146514.10146630384</v>
          </cell>
          <cell r="R7">
            <v>154760.16562880183</v>
          </cell>
          <cell r="S7">
            <v>166329.2281835191</v>
          </cell>
        </row>
        <row r="8">
          <cell r="E8">
            <v>1153674</v>
          </cell>
          <cell r="F8">
            <v>1185976.872</v>
          </cell>
          <cell r="G8">
            <v>1219184.2244160001</v>
          </cell>
          <cell r="H8">
            <v>1253321.3826996482</v>
          </cell>
          <cell r="I8">
            <v>1288414.3814152384</v>
          </cell>
          <cell r="J8">
            <v>1324489.9840948652</v>
          </cell>
          <cell r="K8">
            <v>1361575.7036495213</v>
          </cell>
          <cell r="L8">
            <v>1399699.823351708</v>
          </cell>
          <cell r="M8">
            <v>1438891.4184055559</v>
          </cell>
          <cell r="N8">
            <v>1479180.3781209115</v>
          </cell>
          <cell r="O8">
            <v>1520597.428708297</v>
          </cell>
          <cell r="P8">
            <v>1563174.1567121292</v>
          </cell>
          <cell r="Q8">
            <v>1606943.0331000688</v>
          </cell>
          <cell r="R8">
            <v>1651937.4380268708</v>
          </cell>
          <cell r="S8">
            <v>1698191.6862916232</v>
          </cell>
        </row>
        <row r="9">
          <cell r="F9">
            <v>7467.8042689547101</v>
          </cell>
          <cell r="G9">
            <v>6746.4328791908647</v>
          </cell>
          <cell r="H9">
            <v>3320.0288082208376</v>
          </cell>
          <cell r="I9">
            <v>18024.850898590823</v>
          </cell>
          <cell r="J9">
            <v>1727.1090655507244</v>
          </cell>
          <cell r="K9">
            <v>27711.603699247869</v>
          </cell>
          <cell r="L9">
            <v>51908.95104016726</v>
          </cell>
          <cell r="M9">
            <v>10379.613146732914</v>
          </cell>
          <cell r="N9">
            <v>11598.506976457553</v>
          </cell>
          <cell r="O9">
            <v>18794.105612721833</v>
          </cell>
          <cell r="P9">
            <v>7179.1883028637403</v>
          </cell>
          <cell r="Q9">
            <v>17069.604054326661</v>
          </cell>
          <cell r="R9">
            <v>8873.2641338604753</v>
          </cell>
          <cell r="S9">
            <v>11538.991056325845</v>
          </cell>
        </row>
        <row r="10">
          <cell r="F10">
            <v>933.47553361933876</v>
          </cell>
          <cell r="G10">
            <v>4693.1706985675582</v>
          </cell>
          <cell r="H10">
            <v>664.00576164416759</v>
          </cell>
          <cell r="I10">
            <v>693.263496099647</v>
          </cell>
          <cell r="J10">
            <v>1727.1090655507244</v>
          </cell>
          <cell r="K10">
            <v>8793.1050199536512</v>
          </cell>
          <cell r="L10">
            <v>482.87396316434661</v>
          </cell>
          <cell r="M10">
            <v>5736.1020021418735</v>
          </cell>
          <cell r="N10">
            <v>4315.7235261237411</v>
          </cell>
          <cell r="O10">
            <v>3230.2369021865652</v>
          </cell>
          <cell r="P10">
            <v>5306.3565716818948</v>
          </cell>
          <cell r="Q10">
            <v>853.48020271633311</v>
          </cell>
          <cell r="R10">
            <v>4436.6320669302377</v>
          </cell>
          <cell r="S10">
            <v>3106.0141772913157</v>
          </cell>
        </row>
        <row r="11">
          <cell r="F11">
            <v>43873.350080108925</v>
          </cell>
          <cell r="G11">
            <v>52798.170358885029</v>
          </cell>
          <cell r="H11">
            <v>23904.207419190032</v>
          </cell>
          <cell r="I11">
            <v>48528.444726975293</v>
          </cell>
          <cell r="J11">
            <v>68048.097182698533</v>
          </cell>
          <cell r="K11">
            <v>48495.306473683777</v>
          </cell>
          <cell r="L11">
            <v>48287.396316434664</v>
          </cell>
          <cell r="M11">
            <v>90411.893462331427</v>
          </cell>
          <cell r="N11">
            <v>109241.75175500718</v>
          </cell>
          <cell r="O11">
            <v>93383.212263211608</v>
          </cell>
          <cell r="P11">
            <v>116115.5673332744</v>
          </cell>
          <cell r="Q11">
            <v>120909.69538481384</v>
          </cell>
          <cell r="R11">
            <v>137535.59407483737</v>
          </cell>
          <cell r="S11">
            <v>145620.25833294514</v>
          </cell>
        </row>
        <row r="12">
          <cell r="F12">
            <v>0</v>
          </cell>
          <cell r="G12">
            <v>4106.5243612466138</v>
          </cell>
          <cell r="H12">
            <v>41832.362983582556</v>
          </cell>
          <cell r="I12">
            <v>6008.2836328636076</v>
          </cell>
          <cell r="J12">
            <v>9671.8107670840564</v>
          </cell>
          <cell r="K12">
            <v>11990.597754482253</v>
          </cell>
          <cell r="L12">
            <v>1448.6218894930398</v>
          </cell>
          <cell r="M12">
            <v>0</v>
          </cell>
          <cell r="N12">
            <v>809.19816114820139</v>
          </cell>
          <cell r="O12">
            <v>17325.816111727941</v>
          </cell>
          <cell r="P12">
            <v>13421.960740136557</v>
          </cell>
          <cell r="Q12">
            <v>7681.3218244469972</v>
          </cell>
          <cell r="R12">
            <v>3914.6753531737395</v>
          </cell>
          <cell r="S12">
            <v>6063.9646169567977</v>
          </cell>
        </row>
      </sheetData>
      <sheetData sheetId="7">
        <row r="5">
          <cell r="E5">
            <v>1199558</v>
          </cell>
          <cell r="F5">
            <v>1318214.68</v>
          </cell>
          <cell r="G5">
            <v>1436432.1725024001</v>
          </cell>
          <cell r="H5">
            <v>1560236.3642758145</v>
          </cell>
          <cell r="I5">
            <v>1718488.9097952184</v>
          </cell>
          <cell r="J5">
            <v>1884380.3725541169</v>
          </cell>
          <cell r="K5">
            <v>2058214.4619222344</v>
          </cell>
          <cell r="L5">
            <v>2240305.9060828839</v>
          </cell>
          <cell r="M5">
            <v>2430980.8309783824</v>
          </cell>
          <cell r="N5">
            <v>2630577.15183766</v>
          </cell>
          <cell r="O5">
            <v>2839444.9776935708</v>
          </cell>
          <cell r="P5">
            <v>3057947.0293103713</v>
          </cell>
          <cell r="Q5">
            <v>3286459.0709552006</v>
          </cell>
          <cell r="R5">
            <v>3525370.3564611613</v>
          </cell>
        </row>
        <row r="7">
          <cell r="F7">
            <v>107320.70986285243</v>
          </cell>
          <cell r="G7">
            <v>110425.22592566995</v>
          </cell>
          <cell r="H7">
            <v>118099.39215204523</v>
          </cell>
          <cell r="I7">
            <v>150969.79912772324</v>
          </cell>
          <cell r="J7">
            <v>156708.36202774901</v>
          </cell>
          <cell r="K7">
            <v>166126.45893300351</v>
          </cell>
          <cell r="L7">
            <v>174337.88939850064</v>
          </cell>
          <cell r="M7">
            <v>181794.24579820505</v>
          </cell>
          <cell r="N7">
            <v>191601.49626044513</v>
          </cell>
          <cell r="O7">
            <v>202394.6992047494</v>
          </cell>
          <cell r="P7">
            <v>209411.07975457818</v>
          </cell>
          <cell r="Q7">
            <v>219142.1052412414</v>
          </cell>
          <cell r="R7">
            <v>232826.93720336352</v>
          </cell>
          <cell r="S7">
            <v>354367.6891537006</v>
          </cell>
        </row>
        <row r="8">
          <cell r="E8">
            <v>2564620</v>
          </cell>
          <cell r="F8">
            <v>2636429.36</v>
          </cell>
          <cell r="G8">
            <v>2710249.3820799999</v>
          </cell>
          <cell r="H8">
            <v>2786136.3647782397</v>
          </cell>
          <cell r="I8">
            <v>2864148.1829920304</v>
          </cell>
          <cell r="J8">
            <v>2944344.3321158071</v>
          </cell>
          <cell r="K8">
            <v>3026785.9734150497</v>
          </cell>
          <cell r="L8">
            <v>3111535.980670671</v>
          </cell>
          <cell r="M8">
            <v>3198658.9881294495</v>
          </cell>
          <cell r="N8">
            <v>3288221.4397970741</v>
          </cell>
          <cell r="O8">
            <v>3380291.6401113924</v>
          </cell>
          <cell r="P8">
            <v>3474939.8060345114</v>
          </cell>
          <cell r="Q8">
            <v>3572238.1206034776</v>
          </cell>
          <cell r="R8">
            <v>3672260.7879803749</v>
          </cell>
          <cell r="S8">
            <v>3775084.0900438256</v>
          </cell>
        </row>
        <row r="9">
          <cell r="F9">
            <v>6407.2065589762642</v>
          </cell>
          <cell r="G9">
            <v>7788.1771433721879</v>
          </cell>
          <cell r="H9">
            <v>13707.96516050525</v>
          </cell>
          <cell r="I9">
            <v>12378.985311720622</v>
          </cell>
          <cell r="J9">
            <v>15940.600206265548</v>
          </cell>
          <cell r="K9">
            <v>17863.060100322957</v>
          </cell>
          <cell r="L9">
            <v>25149.583484657654</v>
          </cell>
          <cell r="M9">
            <v>42184.30012997023</v>
          </cell>
          <cell r="N9">
            <v>18666.048346289783</v>
          </cell>
          <cell r="O9">
            <v>31219.051642039776</v>
          </cell>
          <cell r="P9">
            <v>38880.082962659639</v>
          </cell>
          <cell r="Q9">
            <v>32042.159582615757</v>
          </cell>
          <cell r="R9">
            <v>30245.488669210412</v>
          </cell>
          <cell r="S9">
            <v>46034.295068146828</v>
          </cell>
        </row>
        <row r="10">
          <cell r="F10">
            <v>0</v>
          </cell>
          <cell r="G10">
            <v>2503.3426532267745</v>
          </cell>
          <cell r="H10">
            <v>7117.5972948777262</v>
          </cell>
          <cell r="I10">
            <v>10764.335053670105</v>
          </cell>
          <cell r="J10">
            <v>14469.160187225652</v>
          </cell>
          <cell r="K10">
            <v>22775.401627911771</v>
          </cell>
          <cell r="L10">
            <v>21731.19349645176</v>
          </cell>
          <cell r="M10">
            <v>25109.702458315616</v>
          </cell>
          <cell r="N10">
            <v>31842.082473082573</v>
          </cell>
          <cell r="O10">
            <v>42595.485714986477</v>
          </cell>
          <cell r="P10">
            <v>45278.071298287177</v>
          </cell>
          <cell r="Q10">
            <v>32678.314214901649</v>
          </cell>
          <cell r="R10">
            <v>30788.279093981888</v>
          </cell>
          <cell r="S10">
            <v>46860.433962689844</v>
          </cell>
        </row>
        <row r="11">
          <cell r="F11">
            <v>96908.999204516003</v>
          </cell>
          <cell r="G11">
            <v>77325.473066338149</v>
          </cell>
          <cell r="H11">
            <v>68276.211087901145</v>
          </cell>
          <cell r="I11">
            <v>115716.60182695364</v>
          </cell>
          <cell r="J11">
            <v>107905.6013962591</v>
          </cell>
          <cell r="K11">
            <v>119459.21442090979</v>
          </cell>
          <cell r="L11">
            <v>93029.041821888997</v>
          </cell>
          <cell r="M11">
            <v>84368.60025994046</v>
          </cell>
          <cell r="N11">
            <v>59017.652859592694</v>
          </cell>
          <cell r="O11">
            <v>64819.217392370716</v>
          </cell>
          <cell r="P11">
            <v>66194.571626300269</v>
          </cell>
          <cell r="Q11">
            <v>99856.094164512266</v>
          </cell>
          <cell r="R11">
            <v>120921.64462964484</v>
          </cell>
          <cell r="S11">
            <v>184045.38706208256</v>
          </cell>
        </row>
        <row r="12">
          <cell r="F12">
            <v>4004.5040993601647</v>
          </cell>
          <cell r="G12">
            <v>22808.233062732834</v>
          </cell>
          <cell r="H12">
            <v>28997.618608761102</v>
          </cell>
          <cell r="I12">
            <v>12109.87693537887</v>
          </cell>
          <cell r="J12">
            <v>18393.000237998709</v>
          </cell>
          <cell r="K12">
            <v>6028.7827838589983</v>
          </cell>
          <cell r="L12">
            <v>34428.070595502228</v>
          </cell>
          <cell r="M12">
            <v>30131.642949978737</v>
          </cell>
          <cell r="N12">
            <v>82075.712581480067</v>
          </cell>
          <cell r="O12">
            <v>63760.944455352423</v>
          </cell>
          <cell r="P12">
            <v>59058.353867331098</v>
          </cell>
          <cell r="Q12">
            <v>54565.537279211741</v>
          </cell>
          <cell r="R12">
            <v>50871.524810526389</v>
          </cell>
          <cell r="S12">
            <v>77427.57306078136</v>
          </cell>
        </row>
      </sheetData>
      <sheetData sheetId="8">
        <row r="5">
          <cell r="E5">
            <v>134371</v>
          </cell>
          <cell r="F5">
            <v>161357.94056159997</v>
          </cell>
          <cell r="G5">
            <v>189734.42573764475</v>
          </cell>
          <cell r="H5">
            <v>219573.48945814776</v>
          </cell>
          <cell r="I5">
            <v>257238.0994057818</v>
          </cell>
          <cell r="J5">
            <v>296839.78189474816</v>
          </cell>
          <cell r="K5">
            <v>338457.48393316253</v>
          </cell>
          <cell r="L5">
            <v>382173.05489672261</v>
          </cell>
          <cell r="M5">
            <v>428071.34716683847</v>
          </cell>
          <cell r="N5">
            <v>483476.91517734807</v>
          </cell>
          <cell r="O5">
            <v>541649.58706026757</v>
          </cell>
          <cell r="P5">
            <v>610348.40052866074</v>
          </cell>
          <cell r="Q5">
            <v>682469.69427502889</v>
          </cell>
          <cell r="R5">
            <v>758151.26732517907</v>
          </cell>
        </row>
        <row r="7">
          <cell r="F7">
            <v>26938.811181341509</v>
          </cell>
          <cell r="G7">
            <v>28407.852958237789</v>
          </cell>
          <cell r="H7">
            <v>25201.867998237689</v>
          </cell>
          <cell r="I7">
            <v>36873.242997246321</v>
          </cell>
          <cell r="J7">
            <v>38780.936527163722</v>
          </cell>
          <cell r="K7">
            <v>42425.573240184975</v>
          </cell>
          <cell r="L7">
            <v>43453.019292563331</v>
          </cell>
          <cell r="M7">
            <v>45524.103240552373</v>
          </cell>
          <cell r="N7">
            <v>54595.951407898836</v>
          </cell>
          <cell r="O7">
            <v>58872.070006980699</v>
          </cell>
          <cell r="P7">
            <v>68214.76355203148</v>
          </cell>
          <cell r="Q7">
            <v>72146.437485989372</v>
          </cell>
          <cell r="R7">
            <v>75300.902944795715</v>
          </cell>
          <cell r="S7">
            <v>79699.887388803647</v>
          </cell>
        </row>
        <row r="8">
          <cell r="E8">
            <v>564412</v>
          </cell>
          <cell r="F8">
            <v>580215.53599999996</v>
          </cell>
          <cell r="G8">
            <v>596461.57100799994</v>
          </cell>
          <cell r="H8">
            <v>613162.49499622395</v>
          </cell>
          <cell r="I8">
            <v>630331.04485611827</v>
          </cell>
          <cell r="J8">
            <v>647980.31411208957</v>
          </cell>
          <cell r="K8">
            <v>666123.76290722808</v>
          </cell>
          <cell r="L8">
            <v>684775.22826863045</v>
          </cell>
          <cell r="M8">
            <v>703948.93466015207</v>
          </cell>
          <cell r="N8">
            <v>723659.50483063632</v>
          </cell>
          <cell r="O8">
            <v>743921.97096589417</v>
          </cell>
          <cell r="P8">
            <v>764751.7861529392</v>
          </cell>
          <cell r="Q8">
            <v>786164.83616522152</v>
          </cell>
          <cell r="R8">
            <v>808177.45157784771</v>
          </cell>
          <cell r="S8">
            <v>830806.42022202746</v>
          </cell>
        </row>
        <row r="9">
          <cell r="F9">
            <v>0</v>
          </cell>
          <cell r="G9">
            <v>0</v>
          </cell>
          <cell r="H9">
            <v>579.35328731580898</v>
          </cell>
          <cell r="I9">
            <v>0</v>
          </cell>
          <cell r="J9">
            <v>2748.255344444673</v>
          </cell>
          <cell r="K9">
            <v>2807.5746997181232</v>
          </cell>
          <cell r="L9">
            <v>4428.3331763121869</v>
          </cell>
          <cell r="M9">
            <v>9158.69532650166</v>
          </cell>
          <cell r="N9">
            <v>2554.1965570946822</v>
          </cell>
          <cell r="O9">
            <v>2203.7673264645177</v>
          </cell>
          <cell r="P9">
            <v>3276.6916990058789</v>
          </cell>
          <cell r="Q9">
            <v>9902.4522039593267</v>
          </cell>
          <cell r="R9">
            <v>3034.1023164569706</v>
          </cell>
          <cell r="S9">
            <v>4873.1751353316158</v>
          </cell>
        </row>
        <row r="10">
          <cell r="F10">
            <v>1971.1325254640128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4055.3856773706225</v>
          </cell>
          <cell r="L10">
            <v>9133.4371761438852</v>
          </cell>
          <cell r="M10">
            <v>14007.416381708423</v>
          </cell>
          <cell r="N10">
            <v>13090.257355110247</v>
          </cell>
          <cell r="O10">
            <v>7240.9497869548459</v>
          </cell>
          <cell r="P10">
            <v>3276.6916990058789</v>
          </cell>
          <cell r="Q10">
            <v>9902.4522039593267</v>
          </cell>
          <cell r="R10">
            <v>1103.30993325708</v>
          </cell>
          <cell r="S10">
            <v>7131.1248099748354</v>
          </cell>
        </row>
        <row r="11">
          <cell r="F11">
            <v>24967.678655877498</v>
          </cell>
          <cell r="G11">
            <v>26402.592749421005</v>
          </cell>
          <cell r="H11">
            <v>24622.514710921881</v>
          </cell>
          <cell r="I11">
            <v>19854.823152363402</v>
          </cell>
          <cell r="J11">
            <v>32979.064133336076</v>
          </cell>
          <cell r="K11">
            <v>28075.746997181232</v>
          </cell>
          <cell r="L11">
            <v>22141.665881560933</v>
          </cell>
          <cell r="M11">
            <v>21011.124572562636</v>
          </cell>
          <cell r="N11">
            <v>28734.711267315175</v>
          </cell>
          <cell r="O11">
            <v>47853.233374658113</v>
          </cell>
          <cell r="P11">
            <v>46171.564849628296</v>
          </cell>
          <cell r="Q11">
            <v>46400.061755695126</v>
          </cell>
          <cell r="R11">
            <v>60682.046329139404</v>
          </cell>
          <cell r="S11">
            <v>54962.544855572742</v>
          </cell>
        </row>
        <row r="12">
          <cell r="F12">
            <v>0</v>
          </cell>
          <cell r="G12">
            <v>2005.2602088167851</v>
          </cell>
          <cell r="H12">
            <v>0</v>
          </cell>
          <cell r="I12">
            <v>17018.419844882919</v>
          </cell>
          <cell r="J12">
            <v>3053.61704938297</v>
          </cell>
          <cell r="K12">
            <v>7486.865865914996</v>
          </cell>
          <cell r="L12">
            <v>7749.5830585463264</v>
          </cell>
          <cell r="M12">
            <v>1346.8669597796559</v>
          </cell>
          <cell r="N12">
            <v>10216.786228378729</v>
          </cell>
          <cell r="O12">
            <v>1574.1195189032271</v>
          </cell>
          <cell r="P12">
            <v>15489.815304391428</v>
          </cell>
          <cell r="Q12">
            <v>5941.4713223755953</v>
          </cell>
          <cell r="R12">
            <v>10481.444365942261</v>
          </cell>
          <cell r="S12">
            <v>12733.042587924454</v>
          </cell>
        </row>
      </sheetData>
      <sheetData sheetId="9">
        <row r="5">
          <cell r="E5">
            <v>84302</v>
          </cell>
          <cell r="F5">
            <v>112847.26511760001</v>
          </cell>
          <cell r="G5">
            <v>147651.01160169279</v>
          </cell>
          <cell r="H5">
            <v>184315.29563304255</v>
          </cell>
          <cell r="I5">
            <v>222917.0211770522</v>
          </cell>
          <cell r="J5">
            <v>270411.38863769814</v>
          </cell>
          <cell r="K5">
            <v>320390.67373153748</v>
          </cell>
          <cell r="L5">
            <v>372956.79626193986</v>
          </cell>
          <cell r="M5">
            <v>435684.74350060005</v>
          </cell>
          <cell r="N5">
            <v>501633.05765635596</v>
          </cell>
          <cell r="O5">
            <v>570932.90056592971</v>
          </cell>
          <cell r="P5">
            <v>643720.25436123705</v>
          </cell>
          <cell r="Q5">
            <v>720136.08857503789</v>
          </cell>
          <cell r="R5">
            <v>800326.53282539232</v>
          </cell>
        </row>
        <row r="7">
          <cell r="F7">
            <v>28088.432050836491</v>
          </cell>
          <cell r="G7">
            <v>32710.467300790722</v>
          </cell>
          <cell r="H7">
            <v>35280.554417485022</v>
          </cell>
          <cell r="I7">
            <v>37850.641534179311</v>
          </cell>
          <cell r="J7">
            <v>46185.024841580853</v>
          </cell>
          <cell r="K7">
            <v>50527.382799340397</v>
          </cell>
          <cell r="L7">
            <v>52789.824894620557</v>
          </cell>
          <cell r="M7">
            <v>61763.050016824658</v>
          </cell>
          <cell r="N7">
            <v>66638.266815502517</v>
          </cell>
          <cell r="O7">
            <v>70194.584383620168</v>
          </cell>
          <cell r="P7">
            <v>73372.601614400803</v>
          </cell>
          <cell r="Q7">
            <v>76129.630921140997</v>
          </cell>
          <cell r="R7">
            <v>81241.837425310136</v>
          </cell>
          <cell r="S7">
            <v>84459.694067516364</v>
          </cell>
        </row>
        <row r="8">
          <cell r="E8">
            <v>598874</v>
          </cell>
          <cell r="F8">
            <v>615642.47199999995</v>
          </cell>
          <cell r="G8">
            <v>632880.46121599991</v>
          </cell>
          <cell r="H8">
            <v>650601.11413004785</v>
          </cell>
          <cell r="I8">
            <v>668817.94532568916</v>
          </cell>
          <cell r="J8">
            <v>687544.84779480845</v>
          </cell>
          <cell r="K8">
            <v>706796.10353306308</v>
          </cell>
          <cell r="L8">
            <v>726586.39443198883</v>
          </cell>
          <cell r="M8">
            <v>746930.8134760845</v>
          </cell>
          <cell r="N8">
            <v>767844.8762534149</v>
          </cell>
          <cell r="O8">
            <v>789344.53278851055</v>
          </cell>
          <cell r="P8">
            <v>811446.17970658885</v>
          </cell>
          <cell r="Q8">
            <v>834166.6727383734</v>
          </cell>
          <cell r="R8">
            <v>857523.33957504784</v>
          </cell>
          <cell r="S8">
            <v>881533.99308314919</v>
          </cell>
        </row>
        <row r="9">
          <cell r="F9">
            <v>17215.490611803012</v>
          </cell>
          <cell r="G9">
            <v>6047.3132824991253</v>
          </cell>
          <cell r="H9">
            <v>10811.782805358313</v>
          </cell>
          <cell r="I9">
            <v>18155.998784687636</v>
          </cell>
          <cell r="J9">
            <v>14721.476668253896</v>
          </cell>
          <cell r="K9">
            <v>953.34684527057345</v>
          </cell>
          <cell r="L9">
            <v>20434.770926949896</v>
          </cell>
          <cell r="M9">
            <v>45932.087738143971</v>
          </cell>
          <cell r="N9">
            <v>40123.745160038488</v>
          </cell>
          <cell r="O9">
            <v>16608.540055052985</v>
          </cell>
          <cell r="P9">
            <v>31671.62659614423</v>
          </cell>
          <cell r="Q9">
            <v>44533.346192432153</v>
          </cell>
          <cell r="R9">
            <v>35507.796077495688</v>
          </cell>
          <cell r="S9">
            <v>42481.982284897502</v>
          </cell>
        </row>
        <row r="10">
          <cell r="F10">
            <v>7928.1864659619132</v>
          </cell>
          <cell r="G10">
            <v>3573.4123942040287</v>
          </cell>
          <cell r="H10">
            <v>11096.303405499322</v>
          </cell>
          <cell r="I10">
            <v>6770.033445137763</v>
          </cell>
          <cell r="J10">
            <v>6061.7845104574872</v>
          </cell>
          <cell r="K10">
            <v>0</v>
          </cell>
          <cell r="L10">
            <v>9001.0300511565019</v>
          </cell>
          <cell r="M10">
            <v>11148.5649849864</v>
          </cell>
          <cell r="N10">
            <v>15955.641350190743</v>
          </cell>
          <cell r="O10">
            <v>16295.171374768968</v>
          </cell>
          <cell r="P10">
            <v>35366.649699027723</v>
          </cell>
          <cell r="Q10">
            <v>22639.857561515786</v>
          </cell>
          <cell r="R10">
            <v>13066.868956518412</v>
          </cell>
          <cell r="S10">
            <v>17809.819586029309</v>
          </cell>
        </row>
        <row r="11">
          <cell r="F11">
            <v>2491.7157464451725</v>
          </cell>
          <cell r="G11">
            <v>13743.893823861648</v>
          </cell>
          <cell r="H11">
            <v>0</v>
          </cell>
          <cell r="I11">
            <v>0</v>
          </cell>
          <cell r="J11">
            <v>13566.851047214375</v>
          </cell>
          <cell r="K11">
            <v>49574.035954069826</v>
          </cell>
          <cell r="L11">
            <v>22137.668504195721</v>
          </cell>
          <cell r="M11">
            <v>2898.626896096464</v>
          </cell>
          <cell r="N11">
            <v>3754.2685529860573</v>
          </cell>
          <cell r="O11">
            <v>7520.8483268164464</v>
          </cell>
          <cell r="P11">
            <v>0</v>
          </cell>
          <cell r="Q11">
            <v>3731.8446529971075</v>
          </cell>
          <cell r="R11">
            <v>7953.7463213590345</v>
          </cell>
          <cell r="S11">
            <v>11499.224165902089</v>
          </cell>
        </row>
        <row r="12">
          <cell r="F12">
            <v>453.03922662639502</v>
          </cell>
          <cell r="G12">
            <v>9345.8478002259199</v>
          </cell>
          <cell r="H12">
            <v>13372.468206627387</v>
          </cell>
          <cell r="I12">
            <v>12924.609304353911</v>
          </cell>
          <cell r="J12">
            <v>11834.912615655092</v>
          </cell>
          <cell r="K12">
            <v>0</v>
          </cell>
          <cell r="L12">
            <v>1216.3554123184463</v>
          </cell>
          <cell r="M12">
            <v>1783.7703975978241</v>
          </cell>
          <cell r="N12">
            <v>6804.6117522872291</v>
          </cell>
          <cell r="O12">
            <v>29770.024626981765</v>
          </cell>
          <cell r="P12">
            <v>6334.3253192288466</v>
          </cell>
          <cell r="Q12">
            <v>5224.5825141959513</v>
          </cell>
          <cell r="R12">
            <v>24713.426069937002</v>
          </cell>
          <cell r="S12">
            <v>12668.668030687468</v>
          </cell>
        </row>
      </sheetData>
      <sheetData sheetId="10">
        <row r="5">
          <cell r="E5">
            <v>116770</v>
          </cell>
          <cell r="F5">
            <v>158315.14979199998</v>
          </cell>
          <cell r="G5">
            <v>216925.06253017599</v>
          </cell>
          <cell r="H5">
            <v>289831.82070889935</v>
          </cell>
          <cell r="I5">
            <v>366651.28809660749</v>
          </cell>
          <cell r="J5">
            <v>447545.41751059162</v>
          </cell>
          <cell r="K5">
            <v>532682.16356189107</v>
          </cell>
          <cell r="L5">
            <v>634675.42972525349</v>
          </cell>
          <cell r="M5">
            <v>741962.69597753172</v>
          </cell>
          <cell r="N5">
            <v>854760.46360303287</v>
          </cell>
          <cell r="O5">
            <v>973293.20746191591</v>
          </cell>
          <cell r="P5">
            <v>1097793.6527734315</v>
          </cell>
          <cell r="Q5">
            <v>1228503.0611477417</v>
          </cell>
          <cell r="R5">
            <v>1365671.5261672393</v>
          </cell>
        </row>
        <row r="7">
          <cell r="F7">
            <v>41545.149791999982</v>
          </cell>
          <cell r="G7">
            <v>58609.912738176004</v>
          </cell>
          <cell r="H7">
            <v>72906.758178723365</v>
          </cell>
          <cell r="I7">
            <v>76819.467387708137</v>
          </cell>
          <cell r="J7">
            <v>80894.129413984134</v>
          </cell>
          <cell r="K7">
            <v>85136.746051299444</v>
          </cell>
          <cell r="L7">
            <v>101993.26616336242</v>
          </cell>
          <cell r="M7">
            <v>107287.26625227823</v>
          </cell>
          <cell r="N7">
            <v>112797.76762550115</v>
          </cell>
          <cell r="O7">
            <v>118532.74385888304</v>
          </cell>
          <cell r="P7">
            <v>124500.44531151559</v>
          </cell>
          <cell r="Q7">
            <v>130709.40837431024</v>
          </cell>
          <cell r="R7">
            <v>137168.46501949755</v>
          </cell>
          <cell r="S7">
            <v>143886.75266064913</v>
          </cell>
        </row>
        <row r="8">
          <cell r="E8">
            <v>1025320</v>
          </cell>
          <cell r="F8">
            <v>1054028.96</v>
          </cell>
          <cell r="G8">
            <v>1083541.77088</v>
          </cell>
          <cell r="H8">
            <v>1113880.94046464</v>
          </cell>
          <cell r="I8">
            <v>1145069.60679765</v>
          </cell>
          <cell r="J8">
            <v>1177131.5557879843</v>
          </cell>
          <cell r="K8">
            <v>1210091.2393500479</v>
          </cell>
          <cell r="L8">
            <v>1243973.7940518493</v>
          </cell>
          <cell r="M8">
            <v>1278805.0602853009</v>
          </cell>
          <cell r="N8">
            <v>1314611.6019732894</v>
          </cell>
          <cell r="O8">
            <v>1351420.7268285416</v>
          </cell>
          <cell r="P8">
            <v>1389260.5071797408</v>
          </cell>
          <cell r="Q8">
            <v>1428159.8013807735</v>
          </cell>
          <cell r="R8">
            <v>1468148.2758194353</v>
          </cell>
          <cell r="S8">
            <v>1509256.4275423794</v>
          </cell>
        </row>
        <row r="9">
          <cell r="F9">
            <v>30380.518482062842</v>
          </cell>
          <cell r="G9">
            <v>42859.38421425844</v>
          </cell>
          <cell r="H9">
            <v>53314.16845059747</v>
          </cell>
          <cell r="I9">
            <v>56175.3961759429</v>
          </cell>
          <cell r="J9">
            <v>59155.054345842553</v>
          </cell>
          <cell r="K9">
            <v>62257.531862654512</v>
          </cell>
          <cell r="L9">
            <v>74584.11687610911</v>
          </cell>
          <cell r="M9">
            <v>78455.434427028609</v>
          </cell>
          <cell r="N9">
            <v>82485.071813168644</v>
          </cell>
          <cell r="O9">
            <v>86678.859832341957</v>
          </cell>
          <cell r="P9">
            <v>91042.831684287186</v>
          </cell>
          <cell r="Q9">
            <v>95583.229733832835</v>
          </cell>
          <cell r="R9">
            <v>100306.51249411285</v>
          </cell>
          <cell r="S9">
            <v>105219.36183685664</v>
          </cell>
        </row>
        <row r="10">
          <cell r="F10">
            <v>7822.4953006156293</v>
          </cell>
          <cell r="G10">
            <v>11035.602693919254</v>
          </cell>
          <cell r="H10">
            <v>13727.541628601955</v>
          </cell>
          <cell r="I10">
            <v>14464.261788553158</v>
          </cell>
          <cell r="J10">
            <v>15231.47588482484</v>
          </cell>
          <cell r="K10">
            <v>16030.313989245478</v>
          </cell>
          <cell r="L10">
            <v>19204.211544592283</v>
          </cell>
          <cell r="M10">
            <v>20201.013602698644</v>
          </cell>
          <cell r="N10">
            <v>21238.580474207978</v>
          </cell>
          <cell r="O10">
            <v>22318.413495857378</v>
          </cell>
          <cell r="P10">
            <v>23442.066119627299</v>
          </cell>
          <cell r="Q10">
            <v>24611.145654147593</v>
          </cell>
          <cell r="R10">
            <v>25827.315062763308</v>
          </cell>
          <cell r="S10">
            <v>27092.294820068506</v>
          </cell>
        </row>
        <row r="11">
          <cell r="F11">
            <v>2443.8323407058811</v>
          </cell>
          <cell r="G11">
            <v>3447.641925775059</v>
          </cell>
          <cell r="H11">
            <v>4288.6328340425507</v>
          </cell>
          <cell r="I11">
            <v>4518.7921992769488</v>
          </cell>
          <cell r="J11">
            <v>4758.4782008225957</v>
          </cell>
          <cell r="K11">
            <v>5008.0438853705555</v>
          </cell>
          <cell r="L11">
            <v>5999.6038919624953</v>
          </cell>
          <cell r="M11">
            <v>6311.0156618987194</v>
          </cell>
          <cell r="N11">
            <v>6635.162801500067</v>
          </cell>
          <cell r="O11">
            <v>6972.5143446401789</v>
          </cell>
          <cell r="P11">
            <v>7323.5556065597402</v>
          </cell>
          <cell r="Q11">
            <v>7688.7887279006018</v>
          </cell>
          <cell r="R11">
            <v>8068.7332364410322</v>
          </cell>
          <cell r="S11">
            <v>8463.9266270970074</v>
          </cell>
        </row>
        <row r="12">
          <cell r="F12">
            <v>898.3036686156322</v>
          </cell>
          <cell r="G12">
            <v>1267.2839042232524</v>
          </cell>
          <cell r="H12">
            <v>1576.4152654813943</v>
          </cell>
          <cell r="I12">
            <v>1661.0172239351343</v>
          </cell>
          <cell r="J12">
            <v>1749.1209824941507</v>
          </cell>
          <cell r="K12">
            <v>1840.8563140289029</v>
          </cell>
          <cell r="L12">
            <v>2205.3338506985428</v>
          </cell>
          <cell r="M12">
            <v>2319.8025606522692</v>
          </cell>
          <cell r="N12">
            <v>2438.9525366244543</v>
          </cell>
          <cell r="O12">
            <v>2562.956186043536</v>
          </cell>
          <cell r="P12">
            <v>2691.991901041366</v>
          </cell>
          <cell r="Q12">
            <v>2826.2442584292171</v>
          </cell>
          <cell r="R12">
            <v>2965.9042261803797</v>
          </cell>
          <cell r="S12">
            <v>3111.1693766269823</v>
          </cell>
        </row>
      </sheetData>
      <sheetData sheetId="11">
        <row r="5">
          <cell r="E5">
            <v>28440</v>
          </cell>
          <cell r="F5">
            <v>40517.67424</v>
          </cell>
          <cell r="G5">
            <v>54668.471968320002</v>
          </cell>
          <cell r="H5">
            <v>72256.100378699528</v>
          </cell>
          <cell r="I5">
            <v>90785.775898037144</v>
          </cell>
          <cell r="J5">
            <v>110296.46446376076</v>
          </cell>
          <cell r="K5">
            <v>130828.57554086084</v>
          </cell>
          <cell r="L5">
            <v>152424.01241013894</v>
          </cell>
          <cell r="M5">
            <v>178198.61403808088</v>
          </cell>
          <cell r="N5">
            <v>205297.09293145803</v>
          </cell>
          <cell r="O5">
            <v>233773.37892945844</v>
          </cell>
          <cell r="P5">
            <v>263683.38402248861</v>
          </cell>
          <cell r="Q5">
            <v>295085.07107164775</v>
          </cell>
          <cell r="R5">
            <v>328038.52482248622</v>
          </cell>
        </row>
        <row r="7">
          <cell r="F7">
            <v>10801.431421708323</v>
          </cell>
          <cell r="G7">
            <v>12954.946571607379</v>
          </cell>
          <cell r="H7">
            <v>15305.707811791106</v>
          </cell>
          <cell r="I7">
            <v>19110.790971387181</v>
          </cell>
          <cell r="J7">
            <v>19209.414016529518</v>
          </cell>
          <cell r="K7">
            <v>20640.184163967577</v>
          </cell>
          <cell r="L7">
            <v>21582.255042939141</v>
          </cell>
          <cell r="M7">
            <v>25480.073304683981</v>
          </cell>
          <cell r="N7">
            <v>26872.571822663824</v>
          </cell>
          <cell r="O7">
            <v>28557.995504573882</v>
          </cell>
          <cell r="P7">
            <v>30109.468483380177</v>
          </cell>
          <cell r="Q7">
            <v>30935.252488228685</v>
          </cell>
          <cell r="R7">
            <v>34180.9810634354</v>
          </cell>
          <cell r="S7">
            <v>38424.952620755241</v>
          </cell>
        </row>
        <row r="8">
          <cell r="E8">
            <v>246338</v>
          </cell>
          <cell r="F8">
            <v>253235.46400000001</v>
          </cell>
          <cell r="G8">
            <v>260326.056992</v>
          </cell>
          <cell r="H8">
            <v>267615.186587776</v>
          </cell>
          <cell r="I8">
            <v>275108.41181223374</v>
          </cell>
          <cell r="J8">
            <v>282811.44734297629</v>
          </cell>
          <cell r="K8">
            <v>290730.16786857962</v>
          </cell>
          <cell r="L8">
            <v>298870.61256889987</v>
          </cell>
          <cell r="M8">
            <v>307238.98972082906</v>
          </cell>
          <cell r="N8">
            <v>315841.6814330123</v>
          </cell>
          <cell r="O8">
            <v>324685.24851313664</v>
          </cell>
          <cell r="P8">
            <v>333776.43547150446</v>
          </cell>
          <cell r="Q8">
            <v>343122.17566470656</v>
          </cell>
          <cell r="R8">
            <v>352729.59658331837</v>
          </cell>
          <cell r="S8">
            <v>362606.02528765128</v>
          </cell>
        </row>
        <row r="9">
          <cell r="F9">
            <v>0</v>
          </cell>
          <cell r="G9">
            <v>7772.9679429644275</v>
          </cell>
          <cell r="H9">
            <v>5656.4572347923649</v>
          </cell>
          <cell r="I9">
            <v>1317.9855842335987</v>
          </cell>
          <cell r="J9">
            <v>12806.276011019678</v>
          </cell>
          <cell r="K9">
            <v>14585.730142537088</v>
          </cell>
          <cell r="L9">
            <v>15081.575813138195</v>
          </cell>
          <cell r="M9">
            <v>21948.181955519864</v>
          </cell>
          <cell r="N9">
            <v>19982.168791211563</v>
          </cell>
          <cell r="O9">
            <v>22359.360821410559</v>
          </cell>
          <cell r="P9">
            <v>12317.509834110073</v>
          </cell>
          <cell r="Q9">
            <v>19686.069765236436</v>
          </cell>
          <cell r="R9">
            <v>19801.395926403959</v>
          </cell>
          <cell r="S9">
            <v>29202.963991773984</v>
          </cell>
        </row>
        <row r="10">
          <cell r="F10">
            <v>0</v>
          </cell>
          <cell r="G10">
            <v>1151.5508063651005</v>
          </cell>
          <cell r="H10">
            <v>0</v>
          </cell>
          <cell r="I10">
            <v>0</v>
          </cell>
          <cell r="J10">
            <v>2401.1767520661897</v>
          </cell>
          <cell r="K10">
            <v>0</v>
          </cell>
          <cell r="L10">
            <v>1040.1086767681516</v>
          </cell>
          <cell r="M10">
            <v>756.83386053516767</v>
          </cell>
          <cell r="N10">
            <v>689.04030314522618</v>
          </cell>
          <cell r="O10">
            <v>664.13943033892747</v>
          </cell>
          <cell r="P10">
            <v>3558.3917298540209</v>
          </cell>
          <cell r="Q10">
            <v>8653.2174792248079</v>
          </cell>
          <cell r="R10">
            <v>7307.6580204586035</v>
          </cell>
          <cell r="S10">
            <v>3996.1950725585448</v>
          </cell>
        </row>
        <row r="11">
          <cell r="F11">
            <v>10801.431421708323</v>
          </cell>
          <cell r="G11">
            <v>1727.3262095476505</v>
          </cell>
          <cell r="H11">
            <v>7652.853905895553</v>
          </cell>
          <cell r="I11">
            <v>17792.805387153581</v>
          </cell>
          <cell r="J11">
            <v>4001.9612534436496</v>
          </cell>
          <cell r="K11">
            <v>1376.0122775978384</v>
          </cell>
          <cell r="L11">
            <v>2600.2716919203785</v>
          </cell>
          <cell r="M11">
            <v>2775.0574886289482</v>
          </cell>
          <cell r="N11">
            <v>6201.3627283070364</v>
          </cell>
          <cell r="O11">
            <v>4427.5962022595168</v>
          </cell>
          <cell r="P11">
            <v>4653.2814928860271</v>
          </cell>
          <cell r="Q11">
            <v>1730.6434958449613</v>
          </cell>
          <cell r="R11">
            <v>1414.3854233145682</v>
          </cell>
          <cell r="S11">
            <v>3073.9962096604195</v>
          </cell>
        </row>
        <row r="12">
          <cell r="F12">
            <v>0</v>
          </cell>
          <cell r="G12">
            <v>2303.1016127302009</v>
          </cell>
          <cell r="H12">
            <v>1996.3966711031876</v>
          </cell>
          <cell r="I12">
            <v>0</v>
          </cell>
          <cell r="J12">
            <v>0</v>
          </cell>
          <cell r="K12">
            <v>4678.4417438326509</v>
          </cell>
          <cell r="L12">
            <v>2860.2988611124165</v>
          </cell>
          <cell r="M12">
            <v>0</v>
          </cell>
          <cell r="N12">
            <v>0</v>
          </cell>
          <cell r="O12">
            <v>1106.8990505648792</v>
          </cell>
          <cell r="P12">
            <v>9580.2854265300557</v>
          </cell>
          <cell r="Q12">
            <v>865.32174792248065</v>
          </cell>
          <cell r="R12">
            <v>5657.541693258273</v>
          </cell>
          <cell r="S12">
            <v>2151.7973467622933</v>
          </cell>
        </row>
      </sheetData>
      <sheetData sheetId="12">
        <row r="5">
          <cell r="E5">
            <v>266983</v>
          </cell>
          <cell r="F5">
            <v>308826.27047999995</v>
          </cell>
          <cell r="G5">
            <v>350034.78103327996</v>
          </cell>
          <cell r="H5">
            <v>393308.8483814873</v>
          </cell>
          <cell r="I5">
            <v>438731.83623286418</v>
          </cell>
          <cell r="J5">
            <v>486390.15726678714</v>
          </cell>
          <cell r="K5">
            <v>545464.45273118967</v>
          </cell>
          <cell r="L5">
            <v>607465.57885830163</v>
          </cell>
          <cell r="M5">
            <v>672511.12391759059</v>
          </cell>
          <cell r="N5">
            <v>740722.96648637473</v>
          </cell>
          <cell r="O5">
            <v>812227.42351785954</v>
          </cell>
          <cell r="P5">
            <v>887155.40333738201</v>
          </cell>
          <cell r="Q5">
            <v>965642.56372675986</v>
          </cell>
          <cell r="R5">
            <v>1047829.4752617262</v>
          </cell>
        </row>
        <row r="7">
          <cell r="F7">
            <v>42752.354076328222</v>
          </cell>
          <cell r="G7">
            <v>42294.566508577976</v>
          </cell>
          <cell r="H7">
            <v>44325.906841360411</v>
          </cell>
          <cell r="I7">
            <v>45050.123829569799</v>
          </cell>
          <cell r="J7">
            <v>47458.292513940854</v>
          </cell>
          <cell r="K7">
            <v>59530.047636512398</v>
          </cell>
          <cell r="L7">
            <v>62734.5606107641</v>
          </cell>
          <cell r="M7">
            <v>67041.590910562212</v>
          </cell>
          <cell r="N7">
            <v>67779.055770507141</v>
          </cell>
          <cell r="O7">
            <v>71810.824735355753</v>
          </cell>
          <cell r="P7">
            <v>73619.895220130828</v>
          </cell>
          <cell r="Q7">
            <v>77586.896812050138</v>
          </cell>
          <cell r="R7">
            <v>83374.831592325325</v>
          </cell>
          <cell r="S7">
            <v>81519.843014703787</v>
          </cell>
        </row>
        <row r="8">
          <cell r="E8">
            <v>770294</v>
          </cell>
          <cell r="F8">
            <v>791862.23199999996</v>
          </cell>
          <cell r="G8">
            <v>814034.374496</v>
          </cell>
          <cell r="H8">
            <v>836827.33698188805</v>
          </cell>
          <cell r="I8">
            <v>860258.50241738092</v>
          </cell>
          <cell r="J8">
            <v>884345.7404850676</v>
          </cell>
          <cell r="K8">
            <v>909107.42121864948</v>
          </cell>
          <cell r="L8">
            <v>934562.4290127717</v>
          </cell>
          <cell r="M8">
            <v>960730.17702512932</v>
          </cell>
          <cell r="N8">
            <v>987630.6219818329</v>
          </cell>
          <cell r="O8">
            <v>1015284.2793973242</v>
          </cell>
          <cell r="P8">
            <v>1043712.2392204492</v>
          </cell>
          <cell r="Q8">
            <v>1072936.1819186218</v>
          </cell>
          <cell r="R8">
            <v>1102978.3950123431</v>
          </cell>
          <cell r="S8">
            <v>1133861.7900726886</v>
          </cell>
        </row>
        <row r="9">
          <cell r="F9">
            <v>9764.4265482971859</v>
          </cell>
          <cell r="G9">
            <v>13389.737135881469</v>
          </cell>
          <cell r="H9">
            <v>6615.8069912478222</v>
          </cell>
          <cell r="I9">
            <v>10708.635992274787</v>
          </cell>
          <cell r="J9">
            <v>13624.390195389718</v>
          </cell>
          <cell r="K9">
            <v>19272.317580165884</v>
          </cell>
          <cell r="L9">
            <v>18820.368183229228</v>
          </cell>
          <cell r="M9">
            <v>21341.959736234337</v>
          </cell>
          <cell r="N9">
            <v>10347.947445878954</v>
          </cell>
          <cell r="O9">
            <v>17086.023816343266</v>
          </cell>
          <cell r="P9">
            <v>16201.141990190603</v>
          </cell>
          <cell r="Q9">
            <v>25862.298937350046</v>
          </cell>
          <cell r="R9">
            <v>30239.576225195713</v>
          </cell>
          <cell r="S9">
            <v>30487.095761596538</v>
          </cell>
        </row>
        <row r="10">
          <cell r="F10">
            <v>3694.6478831394757</v>
          </cell>
          <cell r="G10">
            <v>850.14204037342665</v>
          </cell>
          <cell r="H10">
            <v>3307.9034956239111</v>
          </cell>
          <cell r="I10">
            <v>4061.8964108628506</v>
          </cell>
          <cell r="J10">
            <v>1362.4390195389719</v>
          </cell>
          <cell r="K10">
            <v>7066.5164460608239</v>
          </cell>
          <cell r="L10">
            <v>6997.3163758159963</v>
          </cell>
          <cell r="M10">
            <v>7887.2459894779076</v>
          </cell>
          <cell r="N10">
            <v>4139.1789783515806</v>
          </cell>
          <cell r="O10">
            <v>11143.059010658651</v>
          </cell>
          <cell r="P10">
            <v>6194.5542903669948</v>
          </cell>
          <cell r="Q10">
            <v>7088.1856346811237</v>
          </cell>
          <cell r="R10">
            <v>16847.763896894754</v>
          </cell>
          <cell r="S10">
            <v>15243.547880798269</v>
          </cell>
        </row>
        <row r="11">
          <cell r="F11">
            <v>26126.438602200582</v>
          </cell>
          <cell r="G11">
            <v>28054.687332323079</v>
          </cell>
          <cell r="H11">
            <v>34402.196354488675</v>
          </cell>
          <cell r="I11">
            <v>30279.591426432158</v>
          </cell>
          <cell r="J11">
            <v>32471.463299012164</v>
          </cell>
          <cell r="K11">
            <v>33191.213610285689</v>
          </cell>
          <cell r="L11">
            <v>35710.442193819566</v>
          </cell>
          <cell r="M11">
            <v>35492.606952650582</v>
          </cell>
          <cell r="N11">
            <v>47083.160878749237</v>
          </cell>
          <cell r="O11">
            <v>36648.282968388456</v>
          </cell>
          <cell r="P11">
            <v>51224.198939573223</v>
          </cell>
          <cell r="Q11">
            <v>41954.39605392341</v>
          </cell>
          <cell r="R11">
            <v>30671.570171269937</v>
          </cell>
          <cell r="S11">
            <v>31481.240188605119</v>
          </cell>
        </row>
        <row r="12">
          <cell r="F12">
            <v>3166.8410426909791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1206.4338578993097</v>
          </cell>
          <cell r="M12">
            <v>2319.7782321993845</v>
          </cell>
          <cell r="N12">
            <v>6208.7684675273713</v>
          </cell>
          <cell r="O12">
            <v>6933.4589399653833</v>
          </cell>
          <cell r="P12">
            <v>0</v>
          </cell>
          <cell r="Q12">
            <v>2682.01618609556</v>
          </cell>
          <cell r="R12">
            <v>5615.9212989649186</v>
          </cell>
          <cell r="S12">
            <v>4307.9591837038588</v>
          </cell>
        </row>
      </sheetData>
      <sheetData sheetId="13">
        <row r="5">
          <cell r="E5">
            <v>23439</v>
          </cell>
          <cell r="F5">
            <v>41295.006719999998</v>
          </cell>
          <cell r="G5">
            <v>65606.503403519993</v>
          </cell>
          <cell r="H5">
            <v>91247.068616048622</v>
          </cell>
          <cell r="I5">
            <v>122350.4172225626</v>
          </cell>
          <cell r="J5">
            <v>155124.01564924637</v>
          </cell>
          <cell r="K5">
            <v>189637.01286072194</v>
          </cell>
          <cell r="L5">
            <v>225961.12068777115</v>
          </cell>
          <cell r="M5">
            <v>264170.70313505229</v>
          </cell>
          <cell r="N5">
            <v>304342.86868076201</v>
          </cell>
          <cell r="O5">
            <v>346557.56566577358</v>
          </cell>
          <cell r="P5">
            <v>390897.68087290006</v>
          </cell>
          <cell r="Q5">
            <v>437449.14140014368</v>
          </cell>
          <cell r="R5">
            <v>486301.0199351086</v>
          </cell>
        </row>
        <row r="7">
          <cell r="F7">
            <v>18915.016866850903</v>
          </cell>
          <cell r="G7">
            <v>24308.372648963101</v>
          </cell>
          <cell r="H7">
            <v>26024.708031589416</v>
          </cell>
          <cell r="I7">
            <v>31515.214873095552</v>
          </cell>
          <cell r="J7">
            <v>32613.31624139678</v>
          </cell>
          <cell r="K7">
            <v>34164.789220203071</v>
          </cell>
          <cell r="L7">
            <v>36333.024227586058</v>
          </cell>
          <cell r="M7">
            <v>34260.468293848622</v>
          </cell>
          <cell r="N7">
            <v>39917.309524923177</v>
          </cell>
          <cell r="O7">
            <v>42449.125012159253</v>
          </cell>
          <cell r="P7">
            <v>45086.923473279625</v>
          </cell>
          <cell r="Q7">
            <v>46516.221634969297</v>
          </cell>
          <cell r="R7">
            <v>50028.379630635151</v>
          </cell>
          <cell r="S7">
            <v>51973.773861673835</v>
          </cell>
        </row>
        <row r="8">
          <cell r="E8">
            <v>365184</v>
          </cell>
          <cell r="F8">
            <v>375409.152</v>
          </cell>
          <cell r="G8">
            <v>385920.60825599998</v>
          </cell>
          <cell r="H8">
            <v>396726.38528716797</v>
          </cell>
          <cell r="I8">
            <v>407834.72407520865</v>
          </cell>
          <cell r="J8">
            <v>419254.0963493145</v>
          </cell>
          <cell r="K8">
            <v>430993.2110470953</v>
          </cell>
          <cell r="L8">
            <v>443061.020956414</v>
          </cell>
          <cell r="M8">
            <v>455466.72954319359</v>
          </cell>
          <cell r="N8">
            <v>468219.79797040299</v>
          </cell>
          <cell r="O8">
            <v>481329.95231357426</v>
          </cell>
          <cell r="P8">
            <v>494807.19097835437</v>
          </cell>
          <cell r="Q8">
            <v>508661.79232574831</v>
          </cell>
          <cell r="R8">
            <v>522904.32251086924</v>
          </cell>
          <cell r="S8">
            <v>537545.64354117354</v>
          </cell>
        </row>
        <row r="9">
          <cell r="F9">
            <v>5502.5503612657167</v>
          </cell>
          <cell r="G9">
            <v>5469.383846016698</v>
          </cell>
          <cell r="H9">
            <v>14673.505592279138</v>
          </cell>
          <cell r="I9">
            <v>18041.318659235858</v>
          </cell>
          <cell r="J9">
            <v>24707.057758633924</v>
          </cell>
          <cell r="K9">
            <v>24769.472184647224</v>
          </cell>
          <cell r="L9">
            <v>11720.330395995503</v>
          </cell>
          <cell r="M9">
            <v>19857.978437835824</v>
          </cell>
          <cell r="N9">
            <v>8047.8446622828978</v>
          </cell>
          <cell r="O9">
            <v>17728.752210960629</v>
          </cell>
          <cell r="P9">
            <v>22909.031386423161</v>
          </cell>
          <cell r="Q9">
            <v>19006.628194933692</v>
          </cell>
          <cell r="R9">
            <v>26616.083744377323</v>
          </cell>
          <cell r="S9">
            <v>41579.019089339068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494.14115517267851</v>
          </cell>
          <cell r="K10">
            <v>427.05986525253843</v>
          </cell>
          <cell r="L10">
            <v>4102.1156385984259</v>
          </cell>
          <cell r="M10">
            <v>6546.5862981876353</v>
          </cell>
          <cell r="N10">
            <v>10301.24116772211</v>
          </cell>
          <cell r="O10">
            <v>12235.33603291649</v>
          </cell>
          <cell r="P10">
            <v>9504.8108943670559</v>
          </cell>
          <cell r="Q10">
            <v>11754.09901528794</v>
          </cell>
          <cell r="R10">
            <v>17497.610609729538</v>
          </cell>
          <cell r="S10">
            <v>9095.4104257929193</v>
          </cell>
        </row>
        <row r="11">
          <cell r="F11">
            <v>2751.2751806328583</v>
          </cell>
          <cell r="G11">
            <v>6380.9478203528142</v>
          </cell>
          <cell r="H11">
            <v>11351.202439310278</v>
          </cell>
          <cell r="I11">
            <v>4110.6802008385503</v>
          </cell>
          <cell r="J11">
            <v>7412.1173275901774</v>
          </cell>
          <cell r="K11">
            <v>7687.0775745456913</v>
          </cell>
          <cell r="L11">
            <v>13869.057635261344</v>
          </cell>
          <cell r="M11">
            <v>3273.2931490938176</v>
          </cell>
          <cell r="N11">
            <v>965.7413594739478</v>
          </cell>
          <cell r="O11">
            <v>4494.6132365815683</v>
          </cell>
          <cell r="P11">
            <v>731.13929956669665</v>
          </cell>
          <cell r="Q11">
            <v>2750.9593440035605</v>
          </cell>
          <cell r="R11">
            <v>2218.0069786981103</v>
          </cell>
          <cell r="S11">
            <v>1299.3443465418459</v>
          </cell>
        </row>
        <row r="12">
          <cell r="F12">
            <v>10661.191324952326</v>
          </cell>
          <cell r="G12">
            <v>12458.040982593588</v>
          </cell>
          <cell r="H12">
            <v>0</v>
          </cell>
          <cell r="I12">
            <v>9363.2160130211414</v>
          </cell>
          <cell r="J12">
            <v>0</v>
          </cell>
          <cell r="K12">
            <v>1281.1795957576151</v>
          </cell>
          <cell r="L12">
            <v>6641.5205577307852</v>
          </cell>
          <cell r="M12">
            <v>4582.6104087313443</v>
          </cell>
          <cell r="N12">
            <v>20602.48233544422</v>
          </cell>
          <cell r="O12">
            <v>7990.423531700565</v>
          </cell>
          <cell r="P12">
            <v>11941.941892922712</v>
          </cell>
          <cell r="Q12">
            <v>13004.535080744103</v>
          </cell>
          <cell r="R12">
            <v>3696.678297830184</v>
          </cell>
          <cell r="S12">
            <v>0</v>
          </cell>
        </row>
      </sheetData>
      <sheetData sheetId="14">
        <row r="5">
          <cell r="E5">
            <v>142137</v>
          </cell>
          <cell r="F5">
            <v>189758.60224000001</v>
          </cell>
          <cell r="G5">
            <v>256031.79407232004</v>
          </cell>
          <cell r="H5">
            <v>338400.87982244353</v>
          </cell>
          <cell r="I5">
            <v>425181.90544802125</v>
          </cell>
          <cell r="J5">
            <v>516557.36221885058</v>
          </cell>
          <cell r="K5">
            <v>612716.50195497507</v>
          </cell>
          <cell r="L5">
            <v>713855.57254434307</v>
          </cell>
          <cell r="M5">
            <v>834567.15014478262</v>
          </cell>
          <cell r="N5">
            <v>961478.91332197201</v>
          </cell>
          <cell r="O5">
            <v>1094843.4345913704</v>
          </cell>
          <cell r="P5">
            <v>1234922.5695838109</v>
          </cell>
          <cell r="Q5">
            <v>1381987.7788831082</v>
          </cell>
          <cell r="R5">
            <v>1536320.4606086127</v>
          </cell>
        </row>
        <row r="7">
          <cell r="F7">
            <v>51571.020694951083</v>
          </cell>
          <cell r="G7">
            <v>66541.115756108571</v>
          </cell>
          <cell r="H7">
            <v>80582.387810030035</v>
          </cell>
          <cell r="I7">
            <v>86062.590751297423</v>
          </cell>
          <cell r="J7">
            <v>91637.000780461967</v>
          </cell>
          <cell r="K7">
            <v>95645.217973336286</v>
          </cell>
          <cell r="L7">
            <v>102198.49852518221</v>
          </cell>
          <cell r="M7">
            <v>119987.44629451243</v>
          </cell>
          <cell r="N7">
            <v>128340.96541664307</v>
          </cell>
          <cell r="O7">
            <v>127590.25268496262</v>
          </cell>
          <cell r="P7">
            <v>139859.25389781882</v>
          </cell>
          <cell r="Q7">
            <v>146572.98089623961</v>
          </cell>
          <cell r="R7">
            <v>153879.91815126277</v>
          </cell>
          <cell r="S7">
            <v>165606.64445929392</v>
          </cell>
        </row>
        <row r="8">
          <cell r="E8">
            <v>1153688</v>
          </cell>
          <cell r="F8">
            <v>1185991.264</v>
          </cell>
          <cell r="G8">
            <v>1219199.019392</v>
          </cell>
          <cell r="H8">
            <v>1253336.5919349759</v>
          </cell>
          <cell r="I8">
            <v>1288430.0165091553</v>
          </cell>
          <cell r="J8">
            <v>1324506.0569714117</v>
          </cell>
          <cell r="K8">
            <v>1361592.2265666113</v>
          </cell>
          <cell r="L8">
            <v>1399716.8089104765</v>
          </cell>
          <cell r="M8">
            <v>1438908.8795599698</v>
          </cell>
          <cell r="N8">
            <v>1479198.3281876489</v>
          </cell>
          <cell r="O8">
            <v>1520615.881376903</v>
          </cell>
          <cell r="P8">
            <v>1563193.1260554562</v>
          </cell>
          <cell r="Q8">
            <v>1606962.5335850089</v>
          </cell>
          <cell r="R8">
            <v>1651957.4845253893</v>
          </cell>
          <cell r="S8">
            <v>1698212.2940921001</v>
          </cell>
        </row>
        <row r="9">
          <cell r="F9">
            <v>4272.1555605284921</v>
          </cell>
          <cell r="G9">
            <v>7908.5752333079854</v>
          </cell>
          <cell r="H9">
            <v>17340.513832538109</v>
          </cell>
          <cell r="I9">
            <v>10725.12529119512</v>
          </cell>
          <cell r="J9">
            <v>17503.696778290487</v>
          </cell>
          <cell r="K9">
            <v>20534.001598795359</v>
          </cell>
          <cell r="L9">
            <v>20492.243920216486</v>
          </cell>
          <cell r="M9">
            <v>39739.431999250912</v>
          </cell>
          <cell r="N9">
            <v>19074.02883049897</v>
          </cell>
          <cell r="O9">
            <v>20231.012582182233</v>
          </cell>
          <cell r="P9">
            <v>27086.335950415563</v>
          </cell>
          <cell r="Q9">
            <v>43319.140102937214</v>
          </cell>
          <cell r="R9">
            <v>35298.619217493972</v>
          </cell>
          <cell r="S9">
            <v>40735.427487688379</v>
          </cell>
        </row>
        <row r="10">
          <cell r="F10">
            <v>0</v>
          </cell>
          <cell r="G10">
            <v>1363.5474540186181</v>
          </cell>
          <cell r="H10">
            <v>4335.1284581345271</v>
          </cell>
          <cell r="I10">
            <v>5493.3568564657926</v>
          </cell>
          <cell r="J10">
            <v>4375.9241945726217</v>
          </cell>
          <cell r="K10">
            <v>3512.3950103202592</v>
          </cell>
          <cell r="L10">
            <v>12610.611643210144</v>
          </cell>
          <cell r="M10">
            <v>13588.321909421278</v>
          </cell>
          <cell r="N10">
            <v>17984.084325899028</v>
          </cell>
          <cell r="O10">
            <v>13757.088555883918</v>
          </cell>
          <cell r="P10">
            <v>18491.633196918316</v>
          </cell>
          <cell r="Q10">
            <v>33527.827613917158</v>
          </cell>
          <cell r="R10">
            <v>25646.65302521046</v>
          </cell>
          <cell r="S10">
            <v>30456.394383318417</v>
          </cell>
        </row>
        <row r="11">
          <cell r="F11">
            <v>47298.865134422595</v>
          </cell>
          <cell r="G11">
            <v>57268.993068781965</v>
          </cell>
          <cell r="H11">
            <v>55591.647286666288</v>
          </cell>
          <cell r="I11">
            <v>66966.63596453538</v>
          </cell>
          <cell r="J11">
            <v>69757.37980759886</v>
          </cell>
          <cell r="K11">
            <v>62952.925954201564</v>
          </cell>
          <cell r="L11">
            <v>63841.221443751347</v>
          </cell>
          <cell r="M11">
            <v>63839.474631054691</v>
          </cell>
          <cell r="N11">
            <v>91282.852260245068</v>
          </cell>
          <cell r="O11">
            <v>93602.151546896464</v>
          </cell>
          <cell r="P11">
            <v>94281.284750484934</v>
          </cell>
          <cell r="Q11">
            <v>64088.590837222182</v>
          </cell>
          <cell r="R11">
            <v>90176.941282191634</v>
          </cell>
          <cell r="S11">
            <v>92130.593009538206</v>
          </cell>
        </row>
        <row r="12">
          <cell r="F12">
            <v>0</v>
          </cell>
          <cell r="G12">
            <v>0</v>
          </cell>
          <cell r="H12">
            <v>3315.0982326911089</v>
          </cell>
          <cell r="I12">
            <v>2877.4726391011295</v>
          </cell>
          <cell r="J12">
            <v>0</v>
          </cell>
          <cell r="K12">
            <v>8645.8954100190986</v>
          </cell>
          <cell r="L12">
            <v>5254.4215180042265</v>
          </cell>
          <cell r="M12">
            <v>2820.2177547855485</v>
          </cell>
          <cell r="N12">
            <v>0</v>
          </cell>
          <cell r="O12">
            <v>0</v>
          </cell>
          <cell r="P12">
            <v>0</v>
          </cell>
          <cell r="Q12">
            <v>5637.4223421630622</v>
          </cell>
          <cell r="R12">
            <v>2757.7046263667162</v>
          </cell>
          <cell r="S12">
            <v>2284.2295787488811</v>
          </cell>
        </row>
      </sheetData>
      <sheetData sheetId="15">
        <row r="5">
          <cell r="E5">
            <v>74093</v>
          </cell>
          <cell r="F5">
            <v>99798.702600000004</v>
          </cell>
          <cell r="G5">
            <v>136790.7550304</v>
          </cell>
          <cell r="H5">
            <v>182807.16502262655</v>
          </cell>
          <cell r="I5">
            <v>231293.25002247398</v>
          </cell>
          <cell r="J5">
            <v>282351.23496493505</v>
          </cell>
          <cell r="K5">
            <v>336087.1331561564</v>
          </cell>
          <cell r="L5">
            <v>400463.09584343107</v>
          </cell>
          <cell r="M5">
            <v>468180.62012879876</v>
          </cell>
          <cell r="N5">
            <v>539376.36270700581</v>
          </cell>
          <cell r="O5">
            <v>614192.01326341147</v>
          </cell>
          <cell r="P5">
            <v>692774.46918261354</v>
          </cell>
          <cell r="Q5">
            <v>775276.01609489252</v>
          </cell>
          <cell r="R5">
            <v>861854.51445041981</v>
          </cell>
        </row>
        <row r="7">
          <cell r="F7">
            <v>24636.625470854753</v>
          </cell>
          <cell r="G7">
            <v>39541.953159082943</v>
          </cell>
          <cell r="H7">
            <v>45666.885858146496</v>
          </cell>
          <cell r="I7">
            <v>48126.574043711305</v>
          </cell>
          <cell r="J7">
            <v>53169.597217705967</v>
          </cell>
          <cell r="K7">
            <v>51541.580979983235</v>
          </cell>
          <cell r="L7">
            <v>64275.729689331631</v>
          </cell>
          <cell r="M7">
            <v>68228.01142376702</v>
          </cell>
          <cell r="N7">
            <v>70939.40917230706</v>
          </cell>
          <cell r="O7">
            <v>74775.404032619408</v>
          </cell>
          <cell r="P7">
            <v>79267.904536715025</v>
          </cell>
          <cell r="Q7">
            <v>81902.759026338623</v>
          </cell>
          <cell r="R7">
            <v>86299.580456788724</v>
          </cell>
          <cell r="S7">
            <v>90208.577249886235</v>
          </cell>
        </row>
        <row r="8">
          <cell r="E8">
            <v>647203</v>
          </cell>
          <cell r="F8">
            <v>665324.68400000001</v>
          </cell>
          <cell r="G8">
            <v>683953.77515200002</v>
          </cell>
          <cell r="H8">
            <v>703104.48085625598</v>
          </cell>
          <cell r="I8">
            <v>722791.40632023115</v>
          </cell>
          <cell r="J8">
            <v>743029.56569719757</v>
          </cell>
          <cell r="K8">
            <v>763834.39353671914</v>
          </cell>
          <cell r="L8">
            <v>785221.75655574724</v>
          </cell>
          <cell r="M8">
            <v>807207.96573930816</v>
          </cell>
          <cell r="N8">
            <v>829809.78878000879</v>
          </cell>
          <cell r="O8">
            <v>853044.46286584903</v>
          </cell>
          <cell r="P8">
            <v>876929.70782609284</v>
          </cell>
          <cell r="Q8">
            <v>901483.73964522348</v>
          </cell>
          <cell r="R8">
            <v>926725.28435528977</v>
          </cell>
          <cell r="S8">
            <v>952673.59231723787</v>
          </cell>
        </row>
        <row r="9">
          <cell r="F9">
            <v>13097.952781973412</v>
          </cell>
          <cell r="G9">
            <v>16449.452514178505</v>
          </cell>
          <cell r="H9">
            <v>20893.346471047415</v>
          </cell>
          <cell r="I9">
            <v>4285.2428943030609</v>
          </cell>
          <cell r="J9">
            <v>11678.871065160849</v>
          </cell>
          <cell r="K9">
            <v>12555.000495124121</v>
          </cell>
          <cell r="L9">
            <v>9888.5737983587132</v>
          </cell>
          <cell r="M9">
            <v>33966.326033477089</v>
          </cell>
          <cell r="N9">
            <v>34084.16925075691</v>
          </cell>
          <cell r="O9">
            <v>23423.620540338612</v>
          </cell>
          <cell r="P9">
            <v>19326.803579623098</v>
          </cell>
          <cell r="Q9">
            <v>31128.151405648947</v>
          </cell>
          <cell r="R9">
            <v>38686.018825457017</v>
          </cell>
          <cell r="S9">
            <v>47551.808162730733</v>
          </cell>
        </row>
        <row r="10">
          <cell r="F10">
            <v>1559.280093092073</v>
          </cell>
          <cell r="G10">
            <v>316.33562527266355</v>
          </cell>
          <cell r="H10">
            <v>1790.8582689469213</v>
          </cell>
          <cell r="I10">
            <v>0</v>
          </cell>
          <cell r="J10">
            <v>0</v>
          </cell>
          <cell r="K10">
            <v>1321.5789994867496</v>
          </cell>
          <cell r="L10">
            <v>4635.2689679806463</v>
          </cell>
          <cell r="M10">
            <v>2658.2342113155983</v>
          </cell>
          <cell r="N10">
            <v>3602.3918720312176</v>
          </cell>
          <cell r="O10">
            <v>6606.6622036852486</v>
          </cell>
          <cell r="P10">
            <v>8122.8594754937667</v>
          </cell>
          <cell r="Q10">
            <v>22963.390381216435</v>
          </cell>
          <cell r="R10">
            <v>24054.768115829043</v>
          </cell>
          <cell r="S10">
            <v>18531.21935753477</v>
          </cell>
        </row>
        <row r="11">
          <cell r="F11">
            <v>0</v>
          </cell>
          <cell r="G11">
            <v>7908.3906318165891</v>
          </cell>
          <cell r="H11">
            <v>7461.9094539455064</v>
          </cell>
          <cell r="I11">
            <v>33952.309085631954</v>
          </cell>
          <cell r="J11">
            <v>24587.096979285994</v>
          </cell>
          <cell r="K11">
            <v>25110.000990248242</v>
          </cell>
          <cell r="L11">
            <v>27502.595876685169</v>
          </cell>
          <cell r="M11">
            <v>11814.374272513769</v>
          </cell>
          <cell r="N11">
            <v>24108.314835901227</v>
          </cell>
          <cell r="O11">
            <v>10810.901787848588</v>
          </cell>
          <cell r="P11">
            <v>28009.86026032333</v>
          </cell>
          <cell r="Q11">
            <v>25004.580637324561</v>
          </cell>
          <cell r="R11">
            <v>13391.314208812044</v>
          </cell>
          <cell r="S11">
            <v>21678.030191833128</v>
          </cell>
        </row>
        <row r="12">
          <cell r="F12">
            <v>9979.3925957892661</v>
          </cell>
          <cell r="G12">
            <v>14867.774387815187</v>
          </cell>
          <cell r="H12">
            <v>15520.771664206653</v>
          </cell>
          <cell r="I12">
            <v>9889.0220637762959</v>
          </cell>
          <cell r="J12">
            <v>16903.629173259123</v>
          </cell>
          <cell r="K12">
            <v>12555.000495124121</v>
          </cell>
          <cell r="L12">
            <v>22249.291046307102</v>
          </cell>
          <cell r="M12">
            <v>19789.076906460563</v>
          </cell>
          <cell r="N12">
            <v>9144.5332136177076</v>
          </cell>
          <cell r="O12">
            <v>33934.219500746956</v>
          </cell>
          <cell r="P12">
            <v>23808.381221274834</v>
          </cell>
          <cell r="Q12">
            <v>2806.6366021486751</v>
          </cell>
          <cell r="R12">
            <v>10167.479306690626</v>
          </cell>
          <cell r="S12">
            <v>2447.5195377876112</v>
          </cell>
        </row>
      </sheetData>
      <sheetData sheetId="16">
        <row r="5">
          <cell r="E5">
            <v>79899</v>
          </cell>
          <cell r="F5">
            <v>140303.78383999999</v>
          </cell>
          <cell r="G5">
            <v>222904.44785343995</v>
          </cell>
          <cell r="H5">
            <v>310020.75088510202</v>
          </cell>
          <cell r="I5">
            <v>415697.38944767596</v>
          </cell>
          <cell r="J5">
            <v>527048.86350106017</v>
          </cell>
          <cell r="K5">
            <v>644310.11334810685</v>
          </cell>
          <cell r="L5">
            <v>767724.78687760339</v>
          </cell>
          <cell r="M5">
            <v>897545.54299588676</v>
          </cell>
          <cell r="N5">
            <v>1034034.3652238819</v>
          </cell>
          <cell r="O5">
            <v>1177462.8857909362</v>
          </cell>
          <cell r="P5">
            <v>1328112.7205674099</v>
          </cell>
          <cell r="Q5">
            <v>1486275.8151889059</v>
          </cell>
          <cell r="R5">
            <v>1652254.802736281</v>
          </cell>
        </row>
        <row r="7">
          <cell r="F7">
            <v>58833.798377522486</v>
          </cell>
          <cell r="G7">
            <v>86223.037197872269</v>
          </cell>
          <cell r="H7">
            <v>87527.216570948513</v>
          </cell>
          <cell r="I7">
            <v>105887.29481065524</v>
          </cell>
          <cell r="J7">
            <v>111314.50626498045</v>
          </cell>
          <cell r="K7">
            <v>115243.23622744155</v>
          </cell>
          <cell r="L7">
            <v>121684.64586240964</v>
          </cell>
          <cell r="M7">
            <v>129486.17032889285</v>
          </cell>
          <cell r="N7">
            <v>136192.53739857173</v>
          </cell>
          <cell r="O7">
            <v>142915.09631148278</v>
          </cell>
          <cell r="P7">
            <v>149232.85914358587</v>
          </cell>
          <cell r="Q7">
            <v>158980.34876944477</v>
          </cell>
          <cell r="R7">
            <v>163739.27869399957</v>
          </cell>
          <cell r="S7">
            <v>179204.34738939279</v>
          </cell>
        </row>
        <row r="8">
          <cell r="E8">
            <v>1240748</v>
          </cell>
          <cell r="F8">
            <v>1275488.9439999999</v>
          </cell>
          <cell r="G8">
            <v>1311202.6344319999</v>
          </cell>
          <cell r="H8">
            <v>1347916.308196096</v>
          </cell>
          <cell r="I8">
            <v>1385657.9648255866</v>
          </cell>
          <cell r="J8">
            <v>1424456.3878407031</v>
          </cell>
          <cell r="K8">
            <v>1464341.1667002428</v>
          </cell>
          <cell r="L8">
            <v>1505342.7193678496</v>
          </cell>
          <cell r="M8">
            <v>1547492.3155101493</v>
          </cell>
          <cell r="N8">
            <v>1590822.1003444334</v>
          </cell>
          <cell r="O8">
            <v>1635365.1191540775</v>
          </cell>
          <cell r="P8">
            <v>1681155.3424903916</v>
          </cell>
          <cell r="Q8">
            <v>1728227.6920801224</v>
          </cell>
          <cell r="R8">
            <v>1776618.0674583658</v>
          </cell>
          <cell r="S8">
            <v>1826363.3733472</v>
          </cell>
        </row>
        <row r="9">
          <cell r="F9">
            <v>4004.3946539674994</v>
          </cell>
          <cell r="G9">
            <v>5408.8252116746435</v>
          </cell>
          <cell r="H9">
            <v>9166.7017354709587</v>
          </cell>
          <cell r="I9">
            <v>16157.189398901071</v>
          </cell>
          <cell r="J9">
            <v>26901.005680703609</v>
          </cell>
          <cell r="K9">
            <v>15687.560952426598</v>
          </cell>
          <cell r="L9">
            <v>38139.96362851646</v>
          </cell>
          <cell r="M9">
            <v>22926.479035789009</v>
          </cell>
          <cell r="N9">
            <v>29100.969529609341</v>
          </cell>
          <cell r="O9">
            <v>28639.174506426803</v>
          </cell>
          <cell r="P9">
            <v>30816.728083187903</v>
          </cell>
          <cell r="Q9">
            <v>35497.520622185191</v>
          </cell>
          <cell r="R9">
            <v>50536.814411728257</v>
          </cell>
          <cell r="S9">
            <v>29989.298950877979</v>
          </cell>
        </row>
        <row r="10">
          <cell r="F10">
            <v>5852.5768019524985</v>
          </cell>
          <cell r="G10">
            <v>6045.1575895187198</v>
          </cell>
          <cell r="H10">
            <v>18629.103526924853</v>
          </cell>
          <cell r="I10">
            <v>15580.14692036889</v>
          </cell>
          <cell r="J10">
            <v>5874.9322750961901</v>
          </cell>
          <cell r="K10">
            <v>16290.928681366084</v>
          </cell>
          <cell r="L10">
            <v>13924.113705648866</v>
          </cell>
          <cell r="M10">
            <v>8718.5201967084959</v>
          </cell>
          <cell r="N10">
            <v>15423.513850692952</v>
          </cell>
          <cell r="O10">
            <v>23585.202534704429</v>
          </cell>
          <cell r="P10">
            <v>30816.728083187903</v>
          </cell>
          <cell r="Q10">
            <v>8798.5307525074404</v>
          </cell>
          <cell r="R10">
            <v>24835.234510906459</v>
          </cell>
          <cell r="S10">
            <v>10971.694738126089</v>
          </cell>
        </row>
        <row r="11">
          <cell r="F11">
            <v>37579.703675694989</v>
          </cell>
          <cell r="G11">
            <v>57906.246383810896</v>
          </cell>
          <cell r="H11">
            <v>48494.809181201206</v>
          </cell>
          <cell r="I11">
            <v>46163.39828257449</v>
          </cell>
          <cell r="J11">
            <v>44835.009467839351</v>
          </cell>
          <cell r="K11">
            <v>37408.799194248044</v>
          </cell>
          <cell r="L11">
            <v>25426.642419010968</v>
          </cell>
          <cell r="M11">
            <v>19374.48932601888</v>
          </cell>
          <cell r="N11">
            <v>51508.716067408539</v>
          </cell>
          <cell r="O11">
            <v>59805.334998714796</v>
          </cell>
          <cell r="P11">
            <v>52787.913846201503</v>
          </cell>
          <cell r="Q11">
            <v>52791.184515044639</v>
          </cell>
          <cell r="R11">
            <v>48226.560038620679</v>
          </cell>
          <cell r="S11">
            <v>103133.93053838523</v>
          </cell>
        </row>
        <row r="12">
          <cell r="F12">
            <v>11397.123245907498</v>
          </cell>
          <cell r="G12">
            <v>16862.808012868009</v>
          </cell>
          <cell r="H12">
            <v>11236.602127351498</v>
          </cell>
          <cell r="I12">
            <v>27986.560208810784</v>
          </cell>
          <cell r="J12">
            <v>33703.558841341299</v>
          </cell>
          <cell r="K12">
            <v>45855.947399400822</v>
          </cell>
          <cell r="L12">
            <v>44193.926109233355</v>
          </cell>
          <cell r="M12">
            <v>78466.681770376468</v>
          </cell>
          <cell r="N12">
            <v>40159.337950860892</v>
          </cell>
          <cell r="O12">
            <v>30885.384271636747</v>
          </cell>
          <cell r="P12">
            <v>34811.489131008559</v>
          </cell>
          <cell r="Q12">
            <v>61893.1128797075</v>
          </cell>
          <cell r="R12">
            <v>40140.669732744158</v>
          </cell>
          <cell r="S12">
            <v>35109.423162003484</v>
          </cell>
        </row>
      </sheetData>
      <sheetData sheetId="17">
        <row r="5">
          <cell r="E5">
            <v>144535</v>
          </cell>
          <cell r="F5">
            <v>168254.01744960001</v>
          </cell>
          <cell r="G5">
            <v>199906.73896282882</v>
          </cell>
          <cell r="H5">
            <v>233200.1017311179</v>
          </cell>
          <cell r="I5">
            <v>268201.16593108437</v>
          </cell>
          <cell r="J5">
            <v>312296.62641382602</v>
          </cell>
          <cell r="K5">
            <v>358651.16296951118</v>
          </cell>
          <cell r="L5">
            <v>415089.37651411613</v>
          </cell>
          <cell r="M5">
            <v>474406.94750545081</v>
          </cell>
          <cell r="N5">
            <v>536720.87240111316</v>
          </cell>
          <cell r="O5">
            <v>602152.4420440885</v>
          </cell>
          <cell r="P5">
            <v>679463.17042340524</v>
          </cell>
          <cell r="Q5">
            <v>760631.21207740135</v>
          </cell>
          <cell r="R5">
            <v>845811.96493840916</v>
          </cell>
        </row>
        <row r="7">
          <cell r="F7">
            <v>23991.895713058595</v>
          </cell>
          <cell r="G7">
            <v>31631.501747218608</v>
          </cell>
          <cell r="H7">
            <v>35021.484925767836</v>
          </cell>
          <cell r="I7">
            <v>34460.658355630076</v>
          </cell>
          <cell r="J7">
            <v>44267.027411424686</v>
          </cell>
          <cell r="K7">
            <v>46663.420209808595</v>
          </cell>
          <cell r="L7">
            <v>56849.56158868863</v>
          </cell>
          <cell r="M7">
            <v>58339.211166062392</v>
          </cell>
          <cell r="N7">
            <v>62635.937565621774</v>
          </cell>
          <cell r="O7">
            <v>64484.751665603471</v>
          </cell>
          <cell r="P7">
            <v>78041.740408303594</v>
          </cell>
          <cell r="Q7">
            <v>81598.05797642126</v>
          </cell>
          <cell r="R7">
            <v>85522.371981637145</v>
          </cell>
          <cell r="S7">
            <v>90126.02403732622</v>
          </cell>
        </row>
        <row r="8">
          <cell r="E8">
            <v>637349</v>
          </cell>
          <cell r="F8">
            <v>655194.772</v>
          </cell>
          <cell r="G8">
            <v>673540.22561600001</v>
          </cell>
          <cell r="H8">
            <v>692399.35193324799</v>
          </cell>
          <cell r="I8">
            <v>711786.53378737892</v>
          </cell>
          <cell r="J8">
            <v>731716.55673342559</v>
          </cell>
          <cell r="K8">
            <v>752204.62032196147</v>
          </cell>
          <cell r="L8">
            <v>773266.34969097644</v>
          </cell>
          <cell r="M8">
            <v>794917.80748232373</v>
          </cell>
          <cell r="N8">
            <v>817175.50609182881</v>
          </cell>
          <cell r="O8">
            <v>840056.42026240006</v>
          </cell>
          <cell r="P8">
            <v>863578.00002974726</v>
          </cell>
          <cell r="Q8">
            <v>887758.18403058022</v>
          </cell>
          <cell r="R8">
            <v>912615.4131834365</v>
          </cell>
          <cell r="S8">
            <v>938168.64475257276</v>
          </cell>
        </row>
        <row r="9">
          <cell r="F9">
            <v>21492.739909614993</v>
          </cell>
          <cell r="G9">
            <v>15533.326750866279</v>
          </cell>
          <cell r="H9">
            <v>17083.651183301383</v>
          </cell>
          <cell r="I9">
            <v>12477.134921866062</v>
          </cell>
          <cell r="J9">
            <v>24070.19615496217</v>
          </cell>
          <cell r="K9">
            <v>20325.78426316816</v>
          </cell>
          <cell r="L9">
            <v>25638.03757921252</v>
          </cell>
          <cell r="M9">
            <v>24921.604769968399</v>
          </cell>
          <cell r="N9">
            <v>24024.743175854925</v>
          </cell>
          <cell r="O9">
            <v>29844.182589039625</v>
          </cell>
          <cell r="P9">
            <v>24995.575219741368</v>
          </cell>
          <cell r="Q9">
            <v>22940.379288744767</v>
          </cell>
          <cell r="R9">
            <v>20594.015995578175</v>
          </cell>
          <cell r="S9">
            <v>29515.232736950955</v>
          </cell>
        </row>
        <row r="10">
          <cell r="F10">
            <v>0</v>
          </cell>
          <cell r="G10">
            <v>1129.696490972093</v>
          </cell>
          <cell r="H10">
            <v>1993.0926380518281</v>
          </cell>
          <cell r="I10">
            <v>1188.2985639872441</v>
          </cell>
          <cell r="J10">
            <v>1660.0135279284257</v>
          </cell>
          <cell r="K10">
            <v>0</v>
          </cell>
          <cell r="L10">
            <v>1114.6972860527183</v>
          </cell>
          <cell r="M10">
            <v>6230.4011924920997</v>
          </cell>
          <cell r="N10">
            <v>7436.230030621763</v>
          </cell>
          <cell r="O10">
            <v>7993.9774792070421</v>
          </cell>
          <cell r="P10">
            <v>19163.274335135044</v>
          </cell>
          <cell r="Q10">
            <v>16261.534685692493</v>
          </cell>
          <cell r="R10">
            <v>20307.987995639589</v>
          </cell>
          <cell r="S10">
            <v>12238.733650430751</v>
          </cell>
        </row>
        <row r="11">
          <cell r="F11">
            <v>1249.5779017218019</v>
          </cell>
          <cell r="G11">
            <v>3106.6653501732562</v>
          </cell>
          <cell r="H11">
            <v>2847.2751972168971</v>
          </cell>
          <cell r="I11">
            <v>7723.9406659170863</v>
          </cell>
          <cell r="J11">
            <v>8576.7365609635326</v>
          </cell>
          <cell r="K11">
            <v>12309.982018538463</v>
          </cell>
          <cell r="L11">
            <v>13376.367432632618</v>
          </cell>
          <cell r="M11">
            <v>16992.003252251183</v>
          </cell>
          <cell r="N11">
            <v>14586.45121391192</v>
          </cell>
          <cell r="O11">
            <v>12257.432134784131</v>
          </cell>
          <cell r="P11">
            <v>15275.073745397502</v>
          </cell>
          <cell r="Q11">
            <v>15099.996493857314</v>
          </cell>
          <cell r="R11">
            <v>13157.287997174946</v>
          </cell>
          <cell r="S11">
            <v>24462.880253565621</v>
          </cell>
        </row>
        <row r="12">
          <cell r="F12">
            <v>1249.5779017218019</v>
          </cell>
          <cell r="G12">
            <v>11861.813155206979</v>
          </cell>
          <cell r="H12">
            <v>13097.465907197726</v>
          </cell>
          <cell r="I12">
            <v>13071.284203859683</v>
          </cell>
          <cell r="J12">
            <v>9960.0811675705554</v>
          </cell>
          <cell r="K12">
            <v>14027.65392810197</v>
          </cell>
          <cell r="L12">
            <v>16720.459290790775</v>
          </cell>
          <cell r="M12">
            <v>10195.201951350709</v>
          </cell>
          <cell r="N12">
            <v>16588.513145233163</v>
          </cell>
          <cell r="O12">
            <v>14389.159462572676</v>
          </cell>
          <cell r="P12">
            <v>18607.817108029685</v>
          </cell>
          <cell r="Q12">
            <v>27296.147508126684</v>
          </cell>
          <cell r="R12">
            <v>31463.079993244432</v>
          </cell>
          <cell r="S12">
            <v>23909.177396378902</v>
          </cell>
        </row>
      </sheetData>
      <sheetData sheetId="18">
        <row r="5">
          <cell r="E5">
            <v>73159</v>
          </cell>
          <cell r="F5">
            <v>133650.80787799999</v>
          </cell>
          <cell r="G5">
            <v>209389.37835810398</v>
          </cell>
          <cell r="H5">
            <v>289264.52655171743</v>
          </cell>
          <cell r="I5">
            <v>386129.28651760303</v>
          </cell>
          <cell r="J5">
            <v>488191.68965276168</v>
          </cell>
          <cell r="K5">
            <v>595666.86200285936</v>
          </cell>
          <cell r="L5">
            <v>708777.90171987459</v>
          </cell>
          <cell r="M5">
            <v>827756.15684123267</v>
          </cell>
          <cell r="N5">
            <v>952841.51237443846</v>
          </cell>
          <cell r="O5">
            <v>1084282.6869905402</v>
          </cell>
          <cell r="P5">
            <v>1222337.5396394422</v>
          </cell>
          <cell r="Q5">
            <v>1367273.386410082</v>
          </cell>
          <cell r="R5">
            <v>1519367.3279688002</v>
          </cell>
        </row>
        <row r="7">
          <cell r="F7">
            <v>60924.018140240631</v>
          </cell>
          <cell r="G7">
            <v>75629.15576668737</v>
          </cell>
          <cell r="H7">
            <v>79883.194579543313</v>
          </cell>
          <cell r="I7">
            <v>96825.750543547532</v>
          </cell>
          <cell r="J7">
            <v>100779.50426373132</v>
          </cell>
          <cell r="K7">
            <v>106540.85648294173</v>
          </cell>
          <cell r="L7">
            <v>112053.4431106738</v>
          </cell>
          <cell r="M7">
            <v>115752.54329638557</v>
          </cell>
          <cell r="N7">
            <v>126256.63359691849</v>
          </cell>
          <cell r="O7">
            <v>131321.73655713903</v>
          </cell>
          <cell r="P7">
            <v>138109.06284297947</v>
          </cell>
          <cell r="Q7">
            <v>145420.41605524783</v>
          </cell>
          <cell r="R7">
            <v>152132.67106792022</v>
          </cell>
          <cell r="S7">
            <v>156597.36752367974</v>
          </cell>
        </row>
        <row r="8">
          <cell r="E8">
            <v>1135463</v>
          </cell>
          <cell r="F8">
            <v>1167255.9639999999</v>
          </cell>
          <cell r="G8">
            <v>1199939.130992</v>
          </cell>
          <cell r="H8">
            <v>1233537.4266597759</v>
          </cell>
          <cell r="I8">
            <v>1268076.4746062497</v>
          </cell>
          <cell r="J8">
            <v>1303582.6158952247</v>
          </cell>
          <cell r="K8">
            <v>1340082.9291402909</v>
          </cell>
          <cell r="L8">
            <v>1377605.251156219</v>
          </cell>
          <cell r="M8">
            <v>1416178.1981885931</v>
          </cell>
          <cell r="N8">
            <v>1455831.1877378738</v>
          </cell>
          <cell r="O8">
            <v>1496594.4609945342</v>
          </cell>
          <cell r="P8">
            <v>1538499.1059023812</v>
          </cell>
          <cell r="Q8">
            <v>1581577.0808676479</v>
          </cell>
          <cell r="R8">
            <v>1625861.2391319419</v>
          </cell>
          <cell r="S8">
            <v>1671385.3538276362</v>
          </cell>
        </row>
        <row r="9">
          <cell r="F9">
            <v>24313.713661472179</v>
          </cell>
          <cell r="G9">
            <v>17433.993699463648</v>
          </cell>
          <cell r="H9">
            <v>30845.98602576425</v>
          </cell>
          <cell r="I9">
            <v>46945.818445356381</v>
          </cell>
          <cell r="J9">
            <v>9381.8757722993123</v>
          </cell>
          <cell r="K9">
            <v>22806.911173718414</v>
          </cell>
          <cell r="L9">
            <v>21887.990345233658</v>
          </cell>
          <cell r="M9">
            <v>2082.9506505776326</v>
          </cell>
          <cell r="N9">
            <v>21957.675408159736</v>
          </cell>
          <cell r="O9">
            <v>31776.617734813888</v>
          </cell>
          <cell r="P9">
            <v>27195.2208686948</v>
          </cell>
          <cell r="Q9">
            <v>47174.465010870241</v>
          </cell>
          <cell r="R9">
            <v>51560.793546296984</v>
          </cell>
          <cell r="S9">
            <v>32306.792387081976</v>
          </cell>
        </row>
        <row r="10">
          <cell r="F10">
            <v>0</v>
          </cell>
          <cell r="G10">
            <v>1227.7460351734962</v>
          </cell>
          <cell r="H10">
            <v>3427.3317806404721</v>
          </cell>
          <cell r="I10">
            <v>2133.9008384252902</v>
          </cell>
          <cell r="J10">
            <v>0</v>
          </cell>
          <cell r="K10">
            <v>4561.3822347436826</v>
          </cell>
          <cell r="L10">
            <v>4246.9234998214561</v>
          </cell>
          <cell r="M10">
            <v>0</v>
          </cell>
          <cell r="N10">
            <v>0</v>
          </cell>
          <cell r="O10">
            <v>972.75360412695579</v>
          </cell>
          <cell r="P10">
            <v>4532.536811449133</v>
          </cell>
          <cell r="Q10">
            <v>2461.2764353497519</v>
          </cell>
          <cell r="R10">
            <v>8499.0319032357656</v>
          </cell>
          <cell r="S10">
            <v>11446.252402459644</v>
          </cell>
        </row>
        <row r="11">
          <cell r="F11">
            <v>31020.945016361053</v>
          </cell>
          <cell r="G11">
            <v>53284.177926529745</v>
          </cell>
          <cell r="H11">
            <v>45609.876773138596</v>
          </cell>
          <cell r="I11">
            <v>32008.512576379351</v>
          </cell>
          <cell r="J11">
            <v>79291.982333626438</v>
          </cell>
          <cell r="K11">
            <v>37468.496928251676</v>
          </cell>
          <cell r="L11">
            <v>71871.013073901559</v>
          </cell>
          <cell r="M11">
            <v>113669.59264580795</v>
          </cell>
          <cell r="N11">
            <v>77174.770919855539</v>
          </cell>
          <cell r="O11">
            <v>47989.177803596482</v>
          </cell>
          <cell r="P11">
            <v>79186.084294140732</v>
          </cell>
          <cell r="Q11">
            <v>88605.951672591065</v>
          </cell>
          <cell r="R11">
            <v>71108.566923739243</v>
          </cell>
          <cell r="S11">
            <v>92876.246525274444</v>
          </cell>
        </row>
        <row r="12">
          <cell r="F12">
            <v>5589.3594624073976</v>
          </cell>
          <cell r="G12">
            <v>3683.2381055204892</v>
          </cell>
          <cell r="H12">
            <v>0</v>
          </cell>
          <cell r="I12">
            <v>15737.518683386514</v>
          </cell>
          <cell r="J12">
            <v>12105.646157805564</v>
          </cell>
          <cell r="K12">
            <v>41704.066146227953</v>
          </cell>
          <cell r="L12">
            <v>14047.516191717126</v>
          </cell>
          <cell r="M12">
            <v>0</v>
          </cell>
          <cell r="N12">
            <v>27124.187268903206</v>
          </cell>
          <cell r="O12">
            <v>50583.1874146017</v>
          </cell>
          <cell r="P12">
            <v>27195.2208686948</v>
          </cell>
          <cell r="Q12">
            <v>7178.7229364367759</v>
          </cell>
          <cell r="R12">
            <v>20964.278694648223</v>
          </cell>
          <cell r="S12">
            <v>19968.076208863673</v>
          </cell>
        </row>
      </sheetData>
      <sheetData sheetId="19">
        <row r="5">
          <cell r="E5">
            <v>86904</v>
          </cell>
          <cell r="F5">
            <v>120714.927216</v>
          </cell>
          <cell r="G5">
            <v>163465.16890204803</v>
          </cell>
          <cell r="H5">
            <v>216609.30161723177</v>
          </cell>
          <cell r="I5">
            <v>272601.34907204658</v>
          </cell>
          <cell r="J5">
            <v>331559.12949186313</v>
          </cell>
          <cell r="K5">
            <v>393604.82615751692</v>
          </cell>
          <cell r="L5">
            <v>458865.13947892573</v>
          </cell>
          <cell r="M5">
            <v>536764.45762567443</v>
          </cell>
          <cell r="N5">
            <v>618666.3873192895</v>
          </cell>
          <cell r="O5">
            <v>704734.00174096844</v>
          </cell>
          <cell r="P5">
            <v>795136.36812260316</v>
          </cell>
          <cell r="Q5">
            <v>890048.75556424446</v>
          </cell>
          <cell r="R5">
            <v>989652.84979000944</v>
          </cell>
        </row>
        <row r="7">
          <cell r="F7">
            <v>33162.366925547394</v>
          </cell>
          <cell r="G7">
            <v>42574.24380077266</v>
          </cell>
          <cell r="H7">
            <v>47088.824091094189</v>
          </cell>
          <cell r="I7">
            <v>56222.495659873173</v>
          </cell>
          <cell r="J7">
            <v>59217.986657853056</v>
          </cell>
          <cell r="K7">
            <v>62497.570905272834</v>
          </cell>
          <cell r="L7">
            <v>64606.92648272009</v>
          </cell>
          <cell r="M7">
            <v>76761.112807201614</v>
          </cell>
          <cell r="N7">
            <v>81589.226061930895</v>
          </cell>
          <cell r="O7">
            <v>85735.809915154154</v>
          </cell>
          <cell r="P7">
            <v>90135.575317101044</v>
          </cell>
          <cell r="Q7">
            <v>94545.644619286642</v>
          </cell>
          <cell r="R7">
            <v>98758.467831187605</v>
          </cell>
          <cell r="S7">
            <v>116968.97012393642</v>
          </cell>
        </row>
        <row r="8">
          <cell r="E8">
            <v>745095</v>
          </cell>
          <cell r="F8">
            <v>765957.66</v>
          </cell>
          <cell r="G8">
            <v>787404.47448000009</v>
          </cell>
          <cell r="H8">
            <v>809451.79976544005</v>
          </cell>
          <cell r="I8">
            <v>832116.45015887241</v>
          </cell>
          <cell r="J8">
            <v>855415.71076332079</v>
          </cell>
          <cell r="K8">
            <v>879367.35066469375</v>
          </cell>
          <cell r="L8">
            <v>903989.63648330513</v>
          </cell>
          <cell r="M8">
            <v>929301.34630483773</v>
          </cell>
          <cell r="N8">
            <v>955321.78400137322</v>
          </cell>
          <cell r="O8">
            <v>982070.79395341163</v>
          </cell>
          <cell r="P8">
            <v>1009568.7761841072</v>
          </cell>
          <cell r="Q8">
            <v>1037836.7019172622</v>
          </cell>
          <cell r="R8">
            <v>1066896.1295709454</v>
          </cell>
          <cell r="S8">
            <v>1096769.2211989318</v>
          </cell>
        </row>
        <row r="9">
          <cell r="F9">
            <v>0</v>
          </cell>
          <cell r="G9">
            <v>798.2670712644873</v>
          </cell>
          <cell r="H9">
            <v>3576.3663866653815</v>
          </cell>
          <cell r="I9">
            <v>3029.954855921309</v>
          </cell>
          <cell r="J9">
            <v>6460.1439990385152</v>
          </cell>
          <cell r="K9">
            <v>5584.8893149392752</v>
          </cell>
          <cell r="L9">
            <v>14267.362931600686</v>
          </cell>
          <cell r="M9">
            <v>9595.1391009002018</v>
          </cell>
          <cell r="N9">
            <v>16825.793701487692</v>
          </cell>
          <cell r="O9">
            <v>16206.159191279139</v>
          </cell>
          <cell r="P9">
            <v>25070.822273630751</v>
          </cell>
          <cell r="Q9">
            <v>24115.990511586158</v>
          </cell>
          <cell r="R9">
            <v>35695.831746212389</v>
          </cell>
          <cell r="S9">
            <v>57849.873763426731</v>
          </cell>
        </row>
        <row r="10">
          <cell r="F10">
            <v>0</v>
          </cell>
          <cell r="G10">
            <v>0</v>
          </cell>
          <cell r="H10">
            <v>894.09159666634537</v>
          </cell>
          <cell r="I10">
            <v>0</v>
          </cell>
          <cell r="J10">
            <v>807.5179998798144</v>
          </cell>
          <cell r="K10">
            <v>3723.2595432928497</v>
          </cell>
          <cell r="L10">
            <v>538.39105402266739</v>
          </cell>
          <cell r="M10">
            <v>2525.0366055000532</v>
          </cell>
          <cell r="N10">
            <v>4762.0170853267064</v>
          </cell>
          <cell r="O10">
            <v>6011.9622806358102</v>
          </cell>
          <cell r="P10">
            <v>14624.646326284606</v>
          </cell>
          <cell r="Q10">
            <v>18635.083577134759</v>
          </cell>
          <cell r="R10">
            <v>24689.616957796901</v>
          </cell>
          <cell r="S10">
            <v>30260.838879855331</v>
          </cell>
        </row>
        <row r="11">
          <cell r="F11">
            <v>33162.366925547394</v>
          </cell>
          <cell r="G11">
            <v>37784.641373185732</v>
          </cell>
          <cell r="H11">
            <v>42618.366107762464</v>
          </cell>
          <cell r="I11">
            <v>53192.540803951866</v>
          </cell>
          <cell r="J11">
            <v>47912.734659535658</v>
          </cell>
          <cell r="K11">
            <v>51859.686495864691</v>
          </cell>
          <cell r="L11">
            <v>46840.021699972065</v>
          </cell>
          <cell r="M11">
            <v>63378.418798051338</v>
          </cell>
          <cell r="N11">
            <v>59683.947469428043</v>
          </cell>
          <cell r="O11">
            <v>63517.688443239203</v>
          </cell>
          <cell r="P11">
            <v>50440.106717185678</v>
          </cell>
          <cell r="Q11">
            <v>44395.346169056334</v>
          </cell>
          <cell r="R11">
            <v>20822.568518623895</v>
          </cell>
          <cell r="S11">
            <v>27385.040398228601</v>
          </cell>
        </row>
        <row r="12">
          <cell r="F12">
            <v>0</v>
          </cell>
          <cell r="G12">
            <v>3991.3353563224368</v>
          </cell>
          <cell r="H12">
            <v>0</v>
          </cell>
          <cell r="I12">
            <v>0</v>
          </cell>
          <cell r="J12">
            <v>4037.5899993990715</v>
          </cell>
          <cell r="K12">
            <v>1329.7355511760177</v>
          </cell>
          <cell r="L12">
            <v>2961.1507971246706</v>
          </cell>
          <cell r="M12">
            <v>1262.5183027500266</v>
          </cell>
          <cell r="N12">
            <v>317.46780568844707</v>
          </cell>
          <cell r="O12">
            <v>0</v>
          </cell>
          <cell r="P12">
            <v>0</v>
          </cell>
          <cell r="Q12">
            <v>7399.2243615093903</v>
          </cell>
          <cell r="R12">
            <v>17550.450608554424</v>
          </cell>
          <cell r="S12">
            <v>1473.217082425766</v>
          </cell>
        </row>
      </sheetData>
      <sheetData sheetId="20">
        <row r="5">
          <cell r="E5">
            <v>244904</v>
          </cell>
          <cell r="F5">
            <v>328373.95776000002</v>
          </cell>
          <cell r="G5">
            <v>443058.56250767998</v>
          </cell>
          <cell r="H5">
            <v>585596.83147443645</v>
          </cell>
          <cell r="I5">
            <v>735769.88559032534</v>
          </cell>
          <cell r="J5">
            <v>893893.52282082802</v>
          </cell>
          <cell r="K5">
            <v>1060295.2401459359</v>
          </cell>
          <cell r="L5">
            <v>1235314.6411193586</v>
          </cell>
          <cell r="M5">
            <v>1444203.9247470712</v>
          </cell>
          <cell r="N5">
            <v>1663822.5215792984</v>
          </cell>
          <cell r="O5">
            <v>1894607.5039571284</v>
          </cell>
          <cell r="P5">
            <v>2137012.008491199</v>
          </cell>
          <cell r="Q5">
            <v>2391505.7929960755</v>
          </cell>
          <cell r="R5">
            <v>2658575.8120185672</v>
          </cell>
        </row>
        <row r="7">
          <cell r="F7">
            <v>83320.281302041127</v>
          </cell>
          <cell r="G7">
            <v>114726.56922975561</v>
          </cell>
          <cell r="H7">
            <v>141970.08146101452</v>
          </cell>
          <cell r="I7">
            <v>148517.47406986688</v>
          </cell>
          <cell r="J7">
            <v>159642.74235622163</v>
          </cell>
          <cell r="K7">
            <v>167088.0462715938</v>
          </cell>
          <cell r="L7">
            <v>176760.46462428459</v>
          </cell>
          <cell r="M7">
            <v>208580.38054729748</v>
          </cell>
          <cell r="N7">
            <v>220353.32256294528</v>
          </cell>
          <cell r="O7">
            <v>233374.50849323039</v>
          </cell>
          <cell r="P7">
            <v>242820.24104066854</v>
          </cell>
          <cell r="Q7">
            <v>255859.09079993449</v>
          </cell>
          <cell r="R7">
            <v>267078.56617418624</v>
          </cell>
          <cell r="S7">
            <v>273731.04263156978</v>
          </cell>
        </row>
        <row r="8">
          <cell r="E8">
            <v>1996437</v>
          </cell>
          <cell r="F8">
            <v>2052337.236</v>
          </cell>
          <cell r="G8">
            <v>2109802.6786079998</v>
          </cell>
          <cell r="H8">
            <v>2168877.1536090239</v>
          </cell>
          <cell r="I8">
            <v>2229605.7139100768</v>
          </cell>
          <cell r="J8">
            <v>2292034.6738995588</v>
          </cell>
          <cell r="K8">
            <v>2356211.6447687466</v>
          </cell>
          <cell r="L8">
            <v>2422185.5708222715</v>
          </cell>
          <cell r="M8">
            <v>2490006.7668052949</v>
          </cell>
          <cell r="N8">
            <v>2559726.9562758431</v>
          </cell>
          <cell r="O8">
            <v>2631399.3110515666</v>
          </cell>
          <cell r="P8">
            <v>2705078.4917610106</v>
          </cell>
          <cell r="Q8">
            <v>2780820.6895303191</v>
          </cell>
          <cell r="R8">
            <v>2858683.6688371678</v>
          </cell>
          <cell r="S8">
            <v>2938726.8115646085</v>
          </cell>
        </row>
        <row r="9">
          <cell r="F9">
            <v>14661.164882955314</v>
          </cell>
          <cell r="G9">
            <v>6235.1396320519352</v>
          </cell>
          <cell r="H9">
            <v>37647.936581767011</v>
          </cell>
          <cell r="I9">
            <v>21638.307480377956</v>
          </cell>
          <cell r="J9">
            <v>56360.36005481473</v>
          </cell>
          <cell r="K9">
            <v>66173.483671918337</v>
          </cell>
          <cell r="L9">
            <v>72158.544102951622</v>
          </cell>
          <cell r="M9">
            <v>117942.21248221004</v>
          </cell>
          <cell r="N9">
            <v>139965.69389185787</v>
          </cell>
          <cell r="O9">
            <v>169190.1002167644</v>
          </cell>
          <cell r="P9">
            <v>155128.5347570905</v>
          </cell>
          <cell r="Q9">
            <v>112951.75759266711</v>
          </cell>
          <cell r="R9">
            <v>123186.38479084155</v>
          </cell>
          <cell r="S9">
            <v>136269.59016346652</v>
          </cell>
        </row>
        <row r="10">
          <cell r="F10">
            <v>2804.0479284340763</v>
          </cell>
          <cell r="G10">
            <v>0</v>
          </cell>
          <cell r="H10">
            <v>1149.5553154738018</v>
          </cell>
          <cell r="I10">
            <v>0</v>
          </cell>
          <cell r="J10">
            <v>539.33358904128931</v>
          </cell>
          <cell r="K10">
            <v>2481.5056376969374</v>
          </cell>
          <cell r="L10">
            <v>2237.4742357504379</v>
          </cell>
          <cell r="M10">
            <v>9007.5198077105524</v>
          </cell>
          <cell r="N10">
            <v>4561.0002082886476</v>
          </cell>
          <cell r="O10">
            <v>7702.1289931759193</v>
          </cell>
          <cell r="P10">
            <v>16680.487608289302</v>
          </cell>
          <cell r="Q10">
            <v>37650.585864222368</v>
          </cell>
          <cell r="R10">
            <v>63952.080614819868</v>
          </cell>
          <cell r="S10">
            <v>94157.122066301934</v>
          </cell>
        </row>
        <row r="11">
          <cell r="F11">
            <v>47348.352162986834</v>
          </cell>
          <cell r="G11">
            <v>68586.535952571285</v>
          </cell>
          <cell r="H11">
            <v>61788.598206716844</v>
          </cell>
          <cell r="I11">
            <v>21966.160624020045</v>
          </cell>
          <cell r="J11">
            <v>63641.363506872134</v>
          </cell>
          <cell r="K11">
            <v>76926.674768605066</v>
          </cell>
          <cell r="L11">
            <v>52860.328819604088</v>
          </cell>
          <cell r="M11">
            <v>26741.074429140699</v>
          </cell>
          <cell r="N11">
            <v>23375.126067479319</v>
          </cell>
          <cell r="O11">
            <v>31065.253605809543</v>
          </cell>
          <cell r="P11">
            <v>26688.78017326288</v>
          </cell>
          <cell r="Q11">
            <v>17863.416650908424</v>
          </cell>
          <cell r="R11">
            <v>12842.835861172844</v>
          </cell>
          <cell r="S11">
            <v>18672.509439308826</v>
          </cell>
        </row>
        <row r="12">
          <cell r="F12">
            <v>18506.716327664904</v>
          </cell>
          <cell r="G12">
            <v>39904.893645132383</v>
          </cell>
          <cell r="H12">
            <v>41383.991357056861</v>
          </cell>
          <cell r="I12">
            <v>104913.00596546888</v>
          </cell>
          <cell r="J12">
            <v>39101.685205493472</v>
          </cell>
          <cell r="K12">
            <v>21506.382193373462</v>
          </cell>
          <cell r="L12">
            <v>49504.117465978437</v>
          </cell>
          <cell r="M12">
            <v>54889.573828236178</v>
          </cell>
          <cell r="N12">
            <v>52451.502395319447</v>
          </cell>
          <cell r="O12">
            <v>25417.025677480538</v>
          </cell>
          <cell r="P12">
            <v>44322.438502025856</v>
          </cell>
          <cell r="Q12">
            <v>87393.330692136587</v>
          </cell>
          <cell r="R12">
            <v>67097.264907351986</v>
          </cell>
          <cell r="S12">
            <v>24631.820962492493</v>
          </cell>
        </row>
      </sheetData>
      <sheetData sheetId="21">
        <row r="5">
          <cell r="E5">
            <v>288182</v>
          </cell>
          <cell r="F5">
            <v>370236.87280000001</v>
          </cell>
          <cell r="G5">
            <v>480762.3224064</v>
          </cell>
          <cell r="H5">
            <v>597186.93148248317</v>
          </cell>
          <cell r="I5">
            <v>719754.4010060603</v>
          </cell>
          <cell r="J5">
            <v>848717.45426867553</v>
          </cell>
          <cell r="K5">
            <v>1006709.4726786907</v>
          </cell>
          <cell r="L5">
            <v>1172883.6496355198</v>
          </cell>
          <cell r="M5">
            <v>1371215.9750170244</v>
          </cell>
          <cell r="N5">
            <v>1579735.3698385789</v>
          </cell>
          <cell r="O5">
            <v>1798856.8174457271</v>
          </cell>
          <cell r="P5">
            <v>2029010.5535889221</v>
          </cell>
          <cell r="Q5">
            <v>2270642.5952112586</v>
          </cell>
          <cell r="R5">
            <v>2524215.2868904322</v>
          </cell>
        </row>
        <row r="7">
          <cell r="F7">
            <v>82216.291990746322</v>
          </cell>
          <cell r="G7">
            <v>110981.83748584363</v>
          </cell>
          <cell r="H7">
            <v>112372.86401807508</v>
          </cell>
          <cell r="I7">
            <v>122120.35364393398</v>
          </cell>
          <cell r="J7">
            <v>126442.10380121603</v>
          </cell>
          <cell r="K7">
            <v>157044.68751030779</v>
          </cell>
          <cell r="L7">
            <v>160503.85401903154</v>
          </cell>
          <cell r="M7">
            <v>199264.18274571782</v>
          </cell>
          <cell r="N7">
            <v>207754.59654244903</v>
          </cell>
          <cell r="O7">
            <v>220108.97292871191</v>
          </cell>
          <cell r="P7">
            <v>229919.96364239458</v>
          </cell>
          <cell r="Q7">
            <v>239436.14580511305</v>
          </cell>
          <cell r="R7">
            <v>254627.03872852965</v>
          </cell>
          <cell r="S7">
            <v>279232.9726469242</v>
          </cell>
        </row>
        <row r="8">
          <cell r="E8">
            <v>1895540</v>
          </cell>
          <cell r="F8">
            <v>1948615.12</v>
          </cell>
          <cell r="G8">
            <v>2003176.3433600001</v>
          </cell>
          <cell r="H8">
            <v>2059265.2809740801</v>
          </cell>
          <cell r="I8">
            <v>2116924.7088413541</v>
          </cell>
          <cell r="J8">
            <v>2176198.600688912</v>
          </cell>
          <cell r="K8">
            <v>2237132.1615082016</v>
          </cell>
          <cell r="L8">
            <v>2299771.8620304312</v>
          </cell>
          <cell r="M8">
            <v>2364165.4741672832</v>
          </cell>
          <cell r="N8">
            <v>2430362.1074439669</v>
          </cell>
          <cell r="O8">
            <v>2498412.2464523981</v>
          </cell>
          <cell r="P8">
            <v>2568367.7893530652</v>
          </cell>
          <cell r="Q8">
            <v>2640282.0874549509</v>
          </cell>
          <cell r="R8">
            <v>2714209.9859036896</v>
          </cell>
          <cell r="S8">
            <v>2790207.8655089932</v>
          </cell>
        </row>
        <row r="9">
          <cell r="F9">
            <v>910.14345377209941</v>
          </cell>
          <cell r="G9">
            <v>1971.7585340124504</v>
          </cell>
          <cell r="H9">
            <v>2654.4771027891752</v>
          </cell>
          <cell r="I9">
            <v>9256.0659241123558</v>
          </cell>
          <cell r="J9">
            <v>898.87751517452148</v>
          </cell>
          <cell r="K9">
            <v>12080.360577715985</v>
          </cell>
          <cell r="L9">
            <v>28514.420952099012</v>
          </cell>
          <cell r="M9">
            <v>28675.315578678925</v>
          </cell>
          <cell r="N9">
            <v>16321.599462056582</v>
          </cell>
          <cell r="O9">
            <v>21640.726963236877</v>
          </cell>
          <cell r="P9">
            <v>26402.292475681676</v>
          </cell>
          <cell r="Q9">
            <v>33730.598982150397</v>
          </cell>
          <cell r="R9">
            <v>29491.446057492576</v>
          </cell>
          <cell r="S9">
            <v>67332.773546066819</v>
          </cell>
        </row>
        <row r="10">
          <cell r="F10">
            <v>0</v>
          </cell>
          <cell r="G10">
            <v>3380.1574868784865</v>
          </cell>
          <cell r="H10">
            <v>1769.6514018594501</v>
          </cell>
          <cell r="I10">
            <v>6568.8209784023165</v>
          </cell>
          <cell r="J10">
            <v>1797.755030349043</v>
          </cell>
          <cell r="K10">
            <v>5177.2973904497076</v>
          </cell>
          <cell r="L10">
            <v>4703.4096415833419</v>
          </cell>
          <cell r="M10">
            <v>7315.1315251731949</v>
          </cell>
          <cell r="N10">
            <v>12725.314834823776</v>
          </cell>
          <cell r="O10">
            <v>9681.3778519743919</v>
          </cell>
          <cell r="P10">
            <v>16226.408917346027</v>
          </cell>
          <cell r="Q10">
            <v>30919.715733637866</v>
          </cell>
          <cell r="R10">
            <v>57666.309701704231</v>
          </cell>
          <cell r="S10">
            <v>111891.22662802282</v>
          </cell>
        </row>
        <row r="11">
          <cell r="F11">
            <v>79789.242780687389</v>
          </cell>
          <cell r="G11">
            <v>99996.325653488544</v>
          </cell>
          <cell r="H11">
            <v>103819.54890908774</v>
          </cell>
          <cell r="I11">
            <v>104503.97011094594</v>
          </cell>
          <cell r="J11">
            <v>123745.47125569245</v>
          </cell>
          <cell r="K11">
            <v>139787.02954214209</v>
          </cell>
          <cell r="L11">
            <v>127286.02342534918</v>
          </cell>
          <cell r="M11">
            <v>155373.39359467864</v>
          </cell>
          <cell r="N11">
            <v>175388.03489735376</v>
          </cell>
          <cell r="O11">
            <v>182522.44715045838</v>
          </cell>
          <cell r="P11">
            <v>176290.30705116619</v>
          </cell>
          <cell r="Q11">
            <v>170441.73879616905</v>
          </cell>
          <cell r="R11">
            <v>137977.83691184025</v>
          </cell>
          <cell r="S11">
            <v>95058.033241506113</v>
          </cell>
        </row>
        <row r="12">
          <cell r="F12">
            <v>1516.9057562868325</v>
          </cell>
          <cell r="G12">
            <v>5633.5958114641435</v>
          </cell>
          <cell r="H12">
            <v>4129.1866043387172</v>
          </cell>
          <cell r="I12">
            <v>1791.4966304733591</v>
          </cell>
          <cell r="J12">
            <v>0</v>
          </cell>
          <cell r="K12">
            <v>0</v>
          </cell>
          <cell r="L12">
            <v>0</v>
          </cell>
          <cell r="M12">
            <v>7900.3420471870504</v>
          </cell>
          <cell r="N12">
            <v>3319.6473482148981</v>
          </cell>
          <cell r="O12">
            <v>6264.4209630422538</v>
          </cell>
          <cell r="P12">
            <v>11000.955198200698</v>
          </cell>
          <cell r="Q12">
            <v>4344.0922931557325</v>
          </cell>
          <cell r="R12">
            <v>29491.446057492576</v>
          </cell>
          <cell r="S12">
            <v>4950.9392313284434</v>
          </cell>
        </row>
      </sheetData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 TCM SOFIA"/>
      <sheetName val="Li TCM Sava"/>
      <sheetName val="Li TCM Betsiboka"/>
      <sheetName val="Li TCM SE"/>
      <sheetName val="Li TCM SO"/>
      <sheetName val="Li tcm anosy"/>
      <sheetName val="Li Anala"/>
      <sheetName val="Li analamanga"/>
      <sheetName val="Li bongolava"/>
      <sheetName val="Li Boeny "/>
      <sheetName val="Li Androy"/>
      <sheetName val="Li Melaky"/>
      <sheetName val="Li Itasy"/>
      <sheetName val="Li ihorombe"/>
      <sheetName val="Li H matsiatra"/>
      <sheetName val="Li Diana"/>
      <sheetName val="Li Alaotra"/>
      <sheetName val="Li Menabe"/>
      <sheetName val="Li Antsiananana"/>
      <sheetName val="Li Mania"/>
      <sheetName val="Li v7v"/>
      <sheetName val="Li vakana"/>
      <sheetName val="Li TCM NAT"/>
    </sheetNames>
    <sheetDataSet>
      <sheetData sheetId="0">
        <row r="2">
          <cell r="B2">
            <v>1449</v>
          </cell>
        </row>
      </sheetData>
      <sheetData sheetId="1">
        <row r="2">
          <cell r="B2">
            <v>906</v>
          </cell>
        </row>
      </sheetData>
      <sheetData sheetId="2">
        <row r="2">
          <cell r="B2">
            <v>283</v>
          </cell>
        </row>
      </sheetData>
      <sheetData sheetId="3">
        <row r="2">
          <cell r="B2">
            <v>632</v>
          </cell>
        </row>
      </sheetData>
      <sheetData sheetId="4">
        <row r="2">
          <cell r="B2">
            <v>1435</v>
          </cell>
        </row>
      </sheetData>
      <sheetData sheetId="5">
        <row r="2">
          <cell r="B2">
            <v>769</v>
          </cell>
        </row>
      </sheetData>
      <sheetData sheetId="6">
        <row r="2">
          <cell r="B2">
            <v>434</v>
          </cell>
        </row>
      </sheetData>
      <sheetData sheetId="7">
        <row r="2">
          <cell r="B2">
            <v>941</v>
          </cell>
        </row>
      </sheetData>
      <sheetData sheetId="8">
        <row r="2">
          <cell r="B2">
            <v>402</v>
          </cell>
        </row>
      </sheetData>
      <sheetData sheetId="9">
        <row r="2">
          <cell r="B2">
            <v>382</v>
          </cell>
        </row>
      </sheetData>
      <sheetData sheetId="10">
        <row r="2">
          <cell r="B2">
            <v>2118</v>
          </cell>
        </row>
      </sheetData>
      <sheetData sheetId="11">
        <row r="2">
          <cell r="B2">
            <v>290</v>
          </cell>
        </row>
      </sheetData>
      <sheetData sheetId="12">
        <row r="2">
          <cell r="B2">
            <v>342</v>
          </cell>
        </row>
      </sheetData>
      <sheetData sheetId="13">
        <row r="2">
          <cell r="B2">
            <v>254</v>
          </cell>
        </row>
      </sheetData>
      <sheetData sheetId="14">
        <row r="2">
          <cell r="B2">
            <v>578</v>
          </cell>
        </row>
      </sheetData>
      <sheetData sheetId="15">
        <row r="2">
          <cell r="B2">
            <v>531</v>
          </cell>
        </row>
      </sheetData>
      <sheetData sheetId="16">
        <row r="2">
          <cell r="B2">
            <v>489</v>
          </cell>
        </row>
      </sheetData>
      <sheetData sheetId="17">
        <row r="2">
          <cell r="B2">
            <v>630</v>
          </cell>
        </row>
      </sheetData>
      <sheetData sheetId="18">
        <row r="2">
          <cell r="B2">
            <v>1071</v>
          </cell>
        </row>
      </sheetData>
      <sheetData sheetId="19">
        <row r="2">
          <cell r="B2">
            <v>327</v>
          </cell>
        </row>
      </sheetData>
      <sheetData sheetId="20">
        <row r="2">
          <cell r="B2">
            <v>1128</v>
          </cell>
        </row>
      </sheetData>
      <sheetData sheetId="21">
        <row r="2">
          <cell r="B2">
            <v>689</v>
          </cell>
        </row>
      </sheetData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 RURAL Vakinakaratra"/>
      <sheetName val="LP RURAL Vatovay Fitovinany"/>
      <sheetName val="LP RURAL Amoron'i Mania"/>
      <sheetName val="LP RURAL Atsinanana"/>
      <sheetName val="LP RURAL Menabe"/>
      <sheetName val="LP RURAL Alaotra Mangoro"/>
      <sheetName val="LP RURAL DIANA"/>
      <sheetName val="LP RURAL Haute Matsiatra"/>
      <sheetName val="LP RURAL Ihorombe"/>
      <sheetName val="LP RURAL Itasy"/>
      <sheetName val="LP RURAL Melaky"/>
      <sheetName val="LP RURAL Androy"/>
      <sheetName val="LP RURAL Boeny"/>
      <sheetName val="LP RURAL Bongolava"/>
      <sheetName val="LP RURAL Analamanga"/>
      <sheetName val="LP RURAL Analanjirofo"/>
      <sheetName val="LP RURAL Anosy"/>
      <sheetName val="LP RURAL Atsimo Andrefana"/>
      <sheetName val="LP RURAL Atsimo Atsinanana"/>
      <sheetName val="LP RURAL Betsiboka"/>
      <sheetName val="LP RURAL SAVA"/>
      <sheetName val="LP RURAL SOFIA"/>
      <sheetName val="LP RURAL NATIONAL"/>
    </sheetNames>
    <sheetDataSet>
      <sheetData sheetId="0">
        <row r="2">
          <cell r="B2">
            <v>30</v>
          </cell>
          <cell r="C2">
            <v>10</v>
          </cell>
          <cell r="D2">
            <v>10</v>
          </cell>
          <cell r="E2">
            <v>10</v>
          </cell>
        </row>
        <row r="3">
          <cell r="C3">
            <v>71428.571428571435</v>
          </cell>
          <cell r="D3">
            <v>71428.571428571435</v>
          </cell>
          <cell r="E3">
            <v>71428.571428571435</v>
          </cell>
        </row>
        <row r="4">
          <cell r="C4">
            <v>250000000</v>
          </cell>
          <cell r="D4">
            <v>250000000</v>
          </cell>
          <cell r="E4">
            <v>250000000</v>
          </cell>
        </row>
        <row r="5">
          <cell r="D5">
            <v>270000000</v>
          </cell>
          <cell r="E5">
            <v>270000000</v>
          </cell>
        </row>
      </sheetData>
      <sheetData sheetId="1">
        <row r="2">
          <cell r="B2">
            <v>90</v>
          </cell>
          <cell r="C2">
            <v>30</v>
          </cell>
          <cell r="D2">
            <v>30</v>
          </cell>
          <cell r="E2">
            <v>30</v>
          </cell>
        </row>
        <row r="3">
          <cell r="C3">
            <v>214285.71428571429</v>
          </cell>
          <cell r="D3">
            <v>214285.71428571429</v>
          </cell>
          <cell r="E3">
            <v>214285.71428571429</v>
          </cell>
        </row>
        <row r="4">
          <cell r="C4">
            <v>750000000</v>
          </cell>
          <cell r="D4">
            <v>750000000</v>
          </cell>
          <cell r="E4">
            <v>750000000</v>
          </cell>
        </row>
        <row r="5">
          <cell r="D5">
            <v>810000000</v>
          </cell>
          <cell r="E5">
            <v>810000000</v>
          </cell>
        </row>
      </sheetData>
      <sheetData sheetId="2">
        <row r="2">
          <cell r="B2">
            <v>11</v>
          </cell>
          <cell r="C2">
            <v>3.6666666666666665</v>
          </cell>
          <cell r="D2">
            <v>3.6666666666666665</v>
          </cell>
          <cell r="E2">
            <v>3.6666666666666665</v>
          </cell>
        </row>
        <row r="3">
          <cell r="C3">
            <v>28285.714285714286</v>
          </cell>
          <cell r="D3">
            <v>28285.714285714286</v>
          </cell>
          <cell r="E3">
            <v>28285.714285714286</v>
          </cell>
        </row>
        <row r="4">
          <cell r="C4">
            <v>99000000</v>
          </cell>
          <cell r="D4">
            <v>99000000</v>
          </cell>
          <cell r="E4">
            <v>99000000</v>
          </cell>
        </row>
        <row r="5">
          <cell r="D5">
            <v>106920000</v>
          </cell>
          <cell r="E5">
            <v>106920000</v>
          </cell>
        </row>
      </sheetData>
      <sheetData sheetId="3">
        <row r="2">
          <cell r="B2">
            <v>41</v>
          </cell>
          <cell r="C2">
            <v>13.666666666666666</v>
          </cell>
          <cell r="D2">
            <v>13.666666666666666</v>
          </cell>
          <cell r="E2">
            <v>13.666666666666666</v>
          </cell>
        </row>
        <row r="3">
          <cell r="C3">
            <v>97619.047619047618</v>
          </cell>
          <cell r="D3">
            <v>97619.047619047618</v>
          </cell>
          <cell r="E3">
            <v>97619.047619047618</v>
          </cell>
        </row>
        <row r="4">
          <cell r="C4">
            <v>341666666.66666663</v>
          </cell>
          <cell r="D4">
            <v>341666666.66666663</v>
          </cell>
          <cell r="E4">
            <v>341666666.66666663</v>
          </cell>
        </row>
        <row r="5">
          <cell r="D5">
            <v>369000000</v>
          </cell>
          <cell r="E5">
            <v>369000000</v>
          </cell>
        </row>
      </sheetData>
      <sheetData sheetId="4">
        <row r="2">
          <cell r="B2">
            <v>61</v>
          </cell>
          <cell r="C2">
            <v>20.333333333333332</v>
          </cell>
          <cell r="D2">
            <v>20.333333333333332</v>
          </cell>
          <cell r="E2">
            <v>20.333333333333332</v>
          </cell>
        </row>
        <row r="3">
          <cell r="C3">
            <v>145238.09523809524</v>
          </cell>
          <cell r="D3">
            <v>145238.09523809524</v>
          </cell>
          <cell r="E3">
            <v>145238.09523809524</v>
          </cell>
        </row>
        <row r="4">
          <cell r="C4">
            <v>508333333.33333331</v>
          </cell>
          <cell r="D4">
            <v>508333333.33333331</v>
          </cell>
          <cell r="E4">
            <v>508333333.33333331</v>
          </cell>
        </row>
        <row r="5">
          <cell r="D5">
            <v>549000000</v>
          </cell>
          <cell r="E5">
            <v>549000000</v>
          </cell>
        </row>
      </sheetData>
      <sheetData sheetId="5">
        <row r="2">
          <cell r="B2">
            <v>39</v>
          </cell>
          <cell r="C2">
            <v>13</v>
          </cell>
          <cell r="D2">
            <v>13</v>
          </cell>
          <cell r="E2">
            <v>13</v>
          </cell>
        </row>
        <row r="3">
          <cell r="C3">
            <v>92857.142857142855</v>
          </cell>
          <cell r="D3">
            <v>92857.142857142855</v>
          </cell>
          <cell r="E3">
            <v>92857.142857142855</v>
          </cell>
        </row>
        <row r="4">
          <cell r="C4">
            <v>325000000</v>
          </cell>
          <cell r="D4">
            <v>325000000</v>
          </cell>
          <cell r="E4">
            <v>325000000</v>
          </cell>
        </row>
        <row r="5">
          <cell r="D5">
            <v>351000000</v>
          </cell>
          <cell r="E5">
            <v>351000000</v>
          </cell>
        </row>
      </sheetData>
      <sheetData sheetId="6">
        <row r="2">
          <cell r="B2">
            <v>25</v>
          </cell>
          <cell r="C2">
            <v>8.3333333333333339</v>
          </cell>
          <cell r="D2">
            <v>8.3333333333333339</v>
          </cell>
          <cell r="E2">
            <v>8.3333333333333339</v>
          </cell>
        </row>
        <row r="3">
          <cell r="C3">
            <v>59523.809523809527</v>
          </cell>
          <cell r="D3">
            <v>59523.809523809527</v>
          </cell>
          <cell r="E3">
            <v>59523.809523809527</v>
          </cell>
        </row>
        <row r="4">
          <cell r="C4">
            <v>208333333.33333334</v>
          </cell>
          <cell r="D4">
            <v>208333333.33333334</v>
          </cell>
          <cell r="E4">
            <v>208333333.33333334</v>
          </cell>
        </row>
        <row r="5">
          <cell r="D5">
            <v>225000000.00000003</v>
          </cell>
          <cell r="E5">
            <v>225000000.00000003</v>
          </cell>
        </row>
      </sheetData>
      <sheetData sheetId="7">
        <row r="2">
          <cell r="B2">
            <v>13</v>
          </cell>
          <cell r="C2">
            <v>4.333333333333333</v>
          </cell>
          <cell r="D2">
            <v>4.333333333333333</v>
          </cell>
          <cell r="E2">
            <v>4.333333333333333</v>
          </cell>
        </row>
        <row r="3">
          <cell r="C3">
            <v>30952.38095238095</v>
          </cell>
          <cell r="D3">
            <v>30952.38095238095</v>
          </cell>
          <cell r="E3">
            <v>30952.38095238095</v>
          </cell>
        </row>
        <row r="4">
          <cell r="C4">
            <v>108333333.33333333</v>
          </cell>
          <cell r="D4">
            <v>108333333.33333333</v>
          </cell>
          <cell r="E4">
            <v>108333333.33333333</v>
          </cell>
        </row>
        <row r="5">
          <cell r="D5">
            <v>117000000</v>
          </cell>
          <cell r="E5">
            <v>117000000</v>
          </cell>
        </row>
      </sheetData>
      <sheetData sheetId="8">
        <row r="2">
          <cell r="B2">
            <v>11</v>
          </cell>
          <cell r="C2">
            <v>3.6666666666666665</v>
          </cell>
          <cell r="D2">
            <v>3.6666666666666665</v>
          </cell>
          <cell r="E2">
            <v>3.6666666666666665</v>
          </cell>
        </row>
        <row r="3">
          <cell r="C3">
            <v>26190.476190476191</v>
          </cell>
          <cell r="D3">
            <v>26190.476190476191</v>
          </cell>
          <cell r="E3">
            <v>26190.476190476191</v>
          </cell>
        </row>
        <row r="4">
          <cell r="C4">
            <v>91666666.666666657</v>
          </cell>
          <cell r="D4">
            <v>91666666.666666657</v>
          </cell>
          <cell r="E4">
            <v>91666666.666666657</v>
          </cell>
        </row>
        <row r="5">
          <cell r="D5">
            <v>98999999.999999985</v>
          </cell>
          <cell r="E5">
            <v>98999999.999999985</v>
          </cell>
        </row>
      </sheetData>
      <sheetData sheetId="9">
        <row r="2">
          <cell r="B2">
            <v>21</v>
          </cell>
          <cell r="C2">
            <v>7</v>
          </cell>
          <cell r="D2">
            <v>7</v>
          </cell>
          <cell r="E2">
            <v>7</v>
          </cell>
        </row>
        <row r="3">
          <cell r="C3">
            <v>50000</v>
          </cell>
          <cell r="D3">
            <v>50000</v>
          </cell>
          <cell r="E3">
            <v>50000</v>
          </cell>
        </row>
        <row r="4">
          <cell r="C4">
            <v>175000000</v>
          </cell>
          <cell r="D4">
            <v>175000000</v>
          </cell>
          <cell r="E4">
            <v>175000000</v>
          </cell>
        </row>
        <row r="5">
          <cell r="D5">
            <v>189000000</v>
          </cell>
          <cell r="E5">
            <v>189000000</v>
          </cell>
        </row>
      </sheetData>
      <sheetData sheetId="10">
        <row r="2">
          <cell r="B2">
            <v>22</v>
          </cell>
          <cell r="C2">
            <v>7.333333333333333</v>
          </cell>
          <cell r="D2">
            <v>7.333333333333333</v>
          </cell>
          <cell r="E2">
            <v>7.333333333333333</v>
          </cell>
        </row>
        <row r="3">
          <cell r="C3">
            <v>52380.952380952382</v>
          </cell>
          <cell r="D3">
            <v>52380.952380952382</v>
          </cell>
          <cell r="E3">
            <v>52380.952380952382</v>
          </cell>
        </row>
        <row r="4">
          <cell r="C4">
            <v>183333333.33333331</v>
          </cell>
          <cell r="D4">
            <v>183333333.33333331</v>
          </cell>
          <cell r="E4">
            <v>183333333.33333331</v>
          </cell>
        </row>
        <row r="5">
          <cell r="D5">
            <v>198000000</v>
          </cell>
          <cell r="E5">
            <v>198000000</v>
          </cell>
        </row>
      </sheetData>
      <sheetData sheetId="11">
        <row r="2">
          <cell r="B2">
            <v>1</v>
          </cell>
          <cell r="C2">
            <v>1</v>
          </cell>
        </row>
        <row r="3">
          <cell r="C3">
            <v>7142.8571428571431</v>
          </cell>
          <cell r="D3">
            <v>0</v>
          </cell>
          <cell r="E3">
            <v>0</v>
          </cell>
        </row>
        <row r="4">
          <cell r="C4">
            <v>25000000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12">
        <row r="2">
          <cell r="B2">
            <v>10</v>
          </cell>
          <cell r="C2">
            <v>3.3333333333333335</v>
          </cell>
          <cell r="D2">
            <v>3.3333333333333335</v>
          </cell>
          <cell r="E2">
            <v>3.3333333333333335</v>
          </cell>
        </row>
        <row r="3">
          <cell r="C3">
            <v>23809.523809523813</v>
          </cell>
          <cell r="D3">
            <v>23809.523809523813</v>
          </cell>
          <cell r="E3">
            <v>23809.523809523813</v>
          </cell>
        </row>
        <row r="4">
          <cell r="C4">
            <v>83333333.333333343</v>
          </cell>
          <cell r="D4">
            <v>83333333.333333343</v>
          </cell>
          <cell r="E4">
            <v>83333333.333333343</v>
          </cell>
        </row>
        <row r="5">
          <cell r="D5">
            <v>90000000.000000015</v>
          </cell>
          <cell r="E5">
            <v>90000000.000000015</v>
          </cell>
        </row>
      </sheetData>
      <sheetData sheetId="13">
        <row r="2">
          <cell r="B2">
            <v>88</v>
          </cell>
          <cell r="C2">
            <v>29.333333333333332</v>
          </cell>
          <cell r="D2">
            <v>29.333333333333332</v>
          </cell>
          <cell r="E2">
            <v>29.333333333333332</v>
          </cell>
        </row>
        <row r="3">
          <cell r="C3">
            <v>209523.80952380953</v>
          </cell>
          <cell r="D3">
            <v>209523.80952380953</v>
          </cell>
          <cell r="E3">
            <v>209523.80952380953</v>
          </cell>
        </row>
        <row r="4">
          <cell r="C4">
            <v>733333333.33333325</v>
          </cell>
          <cell r="D4">
            <v>733333333.33333325</v>
          </cell>
          <cell r="E4">
            <v>733333333.33333325</v>
          </cell>
        </row>
        <row r="5">
          <cell r="D5">
            <v>792000000</v>
          </cell>
          <cell r="E5">
            <v>792000000</v>
          </cell>
        </row>
      </sheetData>
      <sheetData sheetId="14">
        <row r="2">
          <cell r="B2">
            <v>30</v>
          </cell>
          <cell r="C2">
            <v>10</v>
          </cell>
          <cell r="D2">
            <v>10</v>
          </cell>
          <cell r="E2">
            <v>10</v>
          </cell>
        </row>
        <row r="3">
          <cell r="C3">
            <v>71428.571428571435</v>
          </cell>
          <cell r="D3">
            <v>71428.571428571435</v>
          </cell>
          <cell r="E3">
            <v>71428.571428571435</v>
          </cell>
        </row>
        <row r="4">
          <cell r="C4">
            <v>250000000</v>
          </cell>
          <cell r="D4">
            <v>250000000</v>
          </cell>
          <cell r="E4">
            <v>250000000</v>
          </cell>
        </row>
        <row r="5">
          <cell r="D5">
            <v>270000000</v>
          </cell>
          <cell r="E5">
            <v>270000000</v>
          </cell>
        </row>
      </sheetData>
      <sheetData sheetId="15">
        <row r="2">
          <cell r="B2">
            <v>18</v>
          </cell>
          <cell r="C2">
            <v>6</v>
          </cell>
          <cell r="D2">
            <v>6</v>
          </cell>
          <cell r="E2">
            <v>6</v>
          </cell>
        </row>
        <row r="3">
          <cell r="C3">
            <v>42857.142857142855</v>
          </cell>
          <cell r="D3">
            <v>42857.142857142855</v>
          </cell>
          <cell r="E3">
            <v>42857.142857142855</v>
          </cell>
        </row>
        <row r="4">
          <cell r="C4">
            <v>150000000</v>
          </cell>
          <cell r="D4">
            <v>150000000</v>
          </cell>
          <cell r="E4">
            <v>150000000</v>
          </cell>
        </row>
        <row r="5">
          <cell r="D5">
            <v>162000000</v>
          </cell>
          <cell r="E5">
            <v>162000000</v>
          </cell>
        </row>
      </sheetData>
      <sheetData sheetId="16">
        <row r="2">
          <cell r="B2">
            <v>6</v>
          </cell>
          <cell r="C2">
            <v>2</v>
          </cell>
          <cell r="D2">
            <v>2</v>
          </cell>
          <cell r="E2">
            <v>2</v>
          </cell>
        </row>
        <row r="3">
          <cell r="C3">
            <v>14285.714285714286</v>
          </cell>
          <cell r="D3">
            <v>14285.714285714286</v>
          </cell>
          <cell r="E3">
            <v>14285.714285714286</v>
          </cell>
        </row>
        <row r="4">
          <cell r="C4">
            <v>50000000</v>
          </cell>
          <cell r="D4">
            <v>50000000</v>
          </cell>
          <cell r="E4">
            <v>50000000</v>
          </cell>
        </row>
        <row r="5">
          <cell r="D5">
            <v>54000000</v>
          </cell>
          <cell r="E5">
            <v>54000000</v>
          </cell>
        </row>
      </sheetData>
      <sheetData sheetId="17">
        <row r="2">
          <cell r="B2">
            <v>25</v>
          </cell>
          <cell r="C2">
            <v>8.3333333333333339</v>
          </cell>
          <cell r="D2">
            <v>8.3333333333333339</v>
          </cell>
          <cell r="E2">
            <v>8.3333333333333339</v>
          </cell>
        </row>
        <row r="3">
          <cell r="C3">
            <v>59523.809523809527</v>
          </cell>
          <cell r="D3">
            <v>59523.809523809527</v>
          </cell>
          <cell r="E3">
            <v>59523.809523809527</v>
          </cell>
        </row>
        <row r="4">
          <cell r="C4">
            <v>208333333.33333334</v>
          </cell>
          <cell r="D4">
            <v>208333333.33333334</v>
          </cell>
          <cell r="E4">
            <v>208333333.33333334</v>
          </cell>
        </row>
        <row r="5">
          <cell r="D5">
            <v>225000000.00000003</v>
          </cell>
          <cell r="E5">
            <v>225000000.00000003</v>
          </cell>
        </row>
      </sheetData>
      <sheetData sheetId="18">
        <row r="2">
          <cell r="B2">
            <v>136</v>
          </cell>
          <cell r="C2">
            <v>45.333333333333336</v>
          </cell>
          <cell r="D2">
            <v>45.333333333333336</v>
          </cell>
          <cell r="E2">
            <v>45.333333333333336</v>
          </cell>
        </row>
        <row r="3">
          <cell r="C3">
            <v>323809.52380952385</v>
          </cell>
          <cell r="D3">
            <v>323809.52380952385</v>
          </cell>
          <cell r="E3">
            <v>323809.52380952385</v>
          </cell>
        </row>
        <row r="4">
          <cell r="C4">
            <v>1133333333.3333335</v>
          </cell>
          <cell r="D4">
            <v>1133333333.3333335</v>
          </cell>
          <cell r="E4">
            <v>1133333333.3333335</v>
          </cell>
        </row>
        <row r="5">
          <cell r="D5">
            <v>1224000000.0000002</v>
          </cell>
          <cell r="E5">
            <v>1224000000.0000002</v>
          </cell>
        </row>
      </sheetData>
      <sheetData sheetId="19">
        <row r="2">
          <cell r="B2">
            <v>14</v>
          </cell>
          <cell r="C2">
            <v>4.666666666666667</v>
          </cell>
          <cell r="D2">
            <v>4.666666666666667</v>
          </cell>
          <cell r="E2">
            <v>4.666666666666667</v>
          </cell>
        </row>
        <row r="3">
          <cell r="C3">
            <v>33333.333333333336</v>
          </cell>
          <cell r="D3">
            <v>33333.333333333336</v>
          </cell>
          <cell r="E3">
            <v>33333.333333333336</v>
          </cell>
        </row>
        <row r="4">
          <cell r="C4">
            <v>116666666.66666667</v>
          </cell>
          <cell r="D4">
            <v>116666666.66666667</v>
          </cell>
          <cell r="E4">
            <v>116666666.66666667</v>
          </cell>
        </row>
        <row r="5">
          <cell r="D5">
            <v>126000000.00000001</v>
          </cell>
          <cell r="E5">
            <v>126000000.00000001</v>
          </cell>
        </row>
      </sheetData>
      <sheetData sheetId="20">
        <row r="2">
          <cell r="B2">
            <v>105</v>
          </cell>
          <cell r="C2">
            <v>35</v>
          </cell>
          <cell r="D2">
            <v>35</v>
          </cell>
          <cell r="E2">
            <v>35</v>
          </cell>
        </row>
        <row r="3">
          <cell r="C3">
            <v>250000</v>
          </cell>
          <cell r="D3">
            <v>250000</v>
          </cell>
          <cell r="E3">
            <v>250000</v>
          </cell>
        </row>
        <row r="4">
          <cell r="C4">
            <v>875000000</v>
          </cell>
          <cell r="D4">
            <v>875000000</v>
          </cell>
          <cell r="E4">
            <v>875000000</v>
          </cell>
        </row>
        <row r="5">
          <cell r="D5">
            <v>945000000.00000012</v>
          </cell>
          <cell r="E5">
            <v>945000000.00000012</v>
          </cell>
        </row>
      </sheetData>
      <sheetData sheetId="21">
        <row r="2">
          <cell r="B2">
            <v>117</v>
          </cell>
          <cell r="C2">
            <v>39</v>
          </cell>
          <cell r="D2">
            <v>39</v>
          </cell>
          <cell r="E2">
            <v>39</v>
          </cell>
        </row>
        <row r="3">
          <cell r="C3">
            <v>278571.42857142858</v>
          </cell>
          <cell r="D3">
            <v>278571.42857142858</v>
          </cell>
          <cell r="E3">
            <v>278571.42857142858</v>
          </cell>
        </row>
        <row r="4">
          <cell r="C4">
            <v>975000000</v>
          </cell>
          <cell r="D4">
            <v>975000000</v>
          </cell>
          <cell r="E4">
            <v>975000000</v>
          </cell>
        </row>
        <row r="5">
          <cell r="D5">
            <v>1053000000</v>
          </cell>
          <cell r="E5">
            <v>1053000000</v>
          </cell>
        </row>
      </sheetData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 URBAIN Vakinakaratra"/>
      <sheetName val="LP URBAIN Vatovavy Fitovinany"/>
      <sheetName val="LP URBAIN Amoron'i Mania"/>
      <sheetName val="LP URBAIN Atsinanana"/>
      <sheetName val="LP URBAIN Menabe"/>
      <sheetName val="LP URBAIN Alaotra Mangoro"/>
      <sheetName val="LP URBAIN DIANA"/>
      <sheetName val="LP URBAIN Haute Matsiatra"/>
      <sheetName val="LP URBAIN Ihorombe"/>
      <sheetName val="LP URBAIN Itasy"/>
      <sheetName val="LP URBAIN Melaky"/>
      <sheetName val="LP URBAIN Androy"/>
      <sheetName val="LP URBAIN Boeny"/>
      <sheetName val="LP URBAIN Bongolava"/>
      <sheetName val="LP URBAIN Analamanga"/>
      <sheetName val="LP URBAIN Analanjirofo"/>
      <sheetName val="LP URBAIN Anosy"/>
      <sheetName val="LP URBAIN Atmo Andrefana"/>
      <sheetName val="LP URBAIN Atsimo Atsinanana"/>
      <sheetName val="LP URBAIN Betsiboka"/>
      <sheetName val="LP URBAIN SAVA"/>
      <sheetName val="LP URBAIN SOFIA"/>
      <sheetName val="LP URBAIN NATIONAL"/>
    </sheetNames>
    <sheetDataSet>
      <sheetData sheetId="0">
        <row r="2">
          <cell r="B2">
            <v>28</v>
          </cell>
          <cell r="C2">
            <v>9.3333333333333339</v>
          </cell>
          <cell r="D2">
            <v>9.3333333333333339</v>
          </cell>
          <cell r="E2">
            <v>9.3333333333333339</v>
          </cell>
        </row>
        <row r="3">
          <cell r="C3">
            <v>66666.666666666672</v>
          </cell>
          <cell r="D3">
            <v>66666.666666666672</v>
          </cell>
          <cell r="E3">
            <v>66666.666666666672</v>
          </cell>
        </row>
        <row r="4">
          <cell r="C4">
            <v>233333333.33333334</v>
          </cell>
          <cell r="D4">
            <v>233333333.33333334</v>
          </cell>
          <cell r="E4">
            <v>233333333.33333334</v>
          </cell>
        </row>
        <row r="5">
          <cell r="D5">
            <v>252000000.00000003</v>
          </cell>
          <cell r="E5">
            <v>252000000.00000003</v>
          </cell>
        </row>
      </sheetData>
      <sheetData sheetId="1">
        <row r="2">
          <cell r="B2">
            <v>8</v>
          </cell>
          <cell r="C2">
            <v>2.6666666666666665</v>
          </cell>
          <cell r="D2">
            <v>2.6666666666666665</v>
          </cell>
          <cell r="E2">
            <v>2.6666666666666665</v>
          </cell>
        </row>
        <row r="3">
          <cell r="C3">
            <v>19047.619047619046</v>
          </cell>
          <cell r="D3">
            <v>19047.619047619046</v>
          </cell>
          <cell r="E3">
            <v>19047.619047619046</v>
          </cell>
        </row>
        <row r="4">
          <cell r="C4">
            <v>66666666.666666664</v>
          </cell>
          <cell r="D4">
            <v>66666666.666666664</v>
          </cell>
          <cell r="E4">
            <v>66666666.666666664</v>
          </cell>
        </row>
        <row r="5">
          <cell r="D5">
            <v>72000000</v>
          </cell>
          <cell r="E5">
            <v>72000000</v>
          </cell>
        </row>
      </sheetData>
      <sheetData sheetId="2">
        <row r="2">
          <cell r="B2">
            <v>7</v>
          </cell>
          <cell r="C2">
            <v>2.3333333333333335</v>
          </cell>
          <cell r="D2">
            <v>2.3333333333333335</v>
          </cell>
          <cell r="E2">
            <v>2.3333333333333335</v>
          </cell>
        </row>
        <row r="3">
          <cell r="C3">
            <v>16666.666666666668</v>
          </cell>
          <cell r="D3">
            <v>16666.666666666668</v>
          </cell>
          <cell r="E3">
            <v>16666.666666666668</v>
          </cell>
        </row>
        <row r="4">
          <cell r="C4">
            <v>58333333.333333336</v>
          </cell>
          <cell r="D4">
            <v>58333333.333333336</v>
          </cell>
          <cell r="E4">
            <v>58333333.333333336</v>
          </cell>
        </row>
        <row r="5">
          <cell r="D5">
            <v>63000000.000000007</v>
          </cell>
          <cell r="E5">
            <v>63000000.000000007</v>
          </cell>
        </row>
      </sheetData>
      <sheetData sheetId="3">
        <row r="2">
          <cell r="B2">
            <v>35</v>
          </cell>
          <cell r="C2">
            <v>11.666666666666666</v>
          </cell>
          <cell r="D2">
            <v>11.666666666666666</v>
          </cell>
          <cell r="E2">
            <v>11.666666666666666</v>
          </cell>
        </row>
        <row r="3">
          <cell r="C3">
            <v>83333.333333333328</v>
          </cell>
          <cell r="D3">
            <v>83333.333333333328</v>
          </cell>
          <cell r="E3">
            <v>83333.333333333328</v>
          </cell>
        </row>
        <row r="4">
          <cell r="C4">
            <v>291666666.66666663</v>
          </cell>
          <cell r="D4">
            <v>291666666.66666663</v>
          </cell>
          <cell r="E4">
            <v>291666666.66666663</v>
          </cell>
        </row>
        <row r="5">
          <cell r="D5">
            <v>315000000</v>
          </cell>
          <cell r="E5">
            <v>315000000</v>
          </cell>
        </row>
      </sheetData>
      <sheetData sheetId="4">
        <row r="2">
          <cell r="B2">
            <v>25</v>
          </cell>
          <cell r="C2">
            <v>8.3333333333333339</v>
          </cell>
          <cell r="D2">
            <v>8.3333333333333339</v>
          </cell>
          <cell r="E2">
            <v>8.3333333333333339</v>
          </cell>
        </row>
        <row r="3">
          <cell r="C3">
            <v>59523.809523809527</v>
          </cell>
          <cell r="D3">
            <v>59523.809523809527</v>
          </cell>
          <cell r="E3">
            <v>59523.809523809527</v>
          </cell>
        </row>
        <row r="4">
          <cell r="C4">
            <v>208333333.33333334</v>
          </cell>
          <cell r="D4">
            <v>208333333.33333334</v>
          </cell>
          <cell r="E4">
            <v>208333333.33333334</v>
          </cell>
        </row>
        <row r="5">
          <cell r="D5">
            <v>225000000.00000003</v>
          </cell>
          <cell r="E5">
            <v>225000000.00000003</v>
          </cell>
        </row>
      </sheetData>
      <sheetData sheetId="5">
        <row r="2">
          <cell r="B2">
            <v>26</v>
          </cell>
          <cell r="C2">
            <v>8.6666666666666661</v>
          </cell>
          <cell r="D2">
            <v>8.6666666666666661</v>
          </cell>
          <cell r="E2">
            <v>8.6666666666666661</v>
          </cell>
        </row>
        <row r="3">
          <cell r="C3">
            <v>61904.761904761901</v>
          </cell>
          <cell r="D3">
            <v>61904.761904761901</v>
          </cell>
          <cell r="E3">
            <v>61904.761904761901</v>
          </cell>
        </row>
        <row r="4">
          <cell r="C4">
            <v>216666666.66666666</v>
          </cell>
          <cell r="D4">
            <v>216666666.66666666</v>
          </cell>
          <cell r="E4">
            <v>216666666.66666666</v>
          </cell>
        </row>
        <row r="5">
          <cell r="D5">
            <v>234000000</v>
          </cell>
          <cell r="E5">
            <v>234000000</v>
          </cell>
        </row>
      </sheetData>
      <sheetData sheetId="6">
        <row r="2">
          <cell r="B2">
            <v>46</v>
          </cell>
          <cell r="C2">
            <v>15.333333333333334</v>
          </cell>
          <cell r="D2">
            <v>15.333333333333334</v>
          </cell>
          <cell r="E2">
            <v>15.333333333333334</v>
          </cell>
        </row>
        <row r="3">
          <cell r="C3">
            <v>109523.80952380953</v>
          </cell>
          <cell r="D3">
            <v>109523.80952380953</v>
          </cell>
          <cell r="E3">
            <v>109523.80952380953</v>
          </cell>
        </row>
        <row r="4">
          <cell r="C4">
            <v>383333333.33333337</v>
          </cell>
          <cell r="D4">
            <v>383333333.33333337</v>
          </cell>
          <cell r="E4">
            <v>383333333.33333337</v>
          </cell>
        </row>
        <row r="5">
          <cell r="D5">
            <v>414000000.00000006</v>
          </cell>
          <cell r="E5">
            <v>414000000.00000006</v>
          </cell>
        </row>
      </sheetData>
      <sheetData sheetId="7">
        <row r="2">
          <cell r="B2">
            <v>19</v>
          </cell>
          <cell r="C2">
            <v>6.333333333333333</v>
          </cell>
          <cell r="D2">
            <v>6.333333333333333</v>
          </cell>
          <cell r="E2">
            <v>6.333333333333333</v>
          </cell>
        </row>
        <row r="3">
          <cell r="C3">
            <v>45238.095238095237</v>
          </cell>
          <cell r="D3">
            <v>45238.095238095237</v>
          </cell>
          <cell r="E3">
            <v>45238.095238095237</v>
          </cell>
        </row>
        <row r="4">
          <cell r="C4">
            <v>158333333.33333331</v>
          </cell>
          <cell r="D4">
            <v>158333333.33333331</v>
          </cell>
          <cell r="E4">
            <v>158333333.33333331</v>
          </cell>
        </row>
        <row r="5">
          <cell r="D5">
            <v>171000000</v>
          </cell>
          <cell r="E5">
            <v>171000000</v>
          </cell>
        </row>
      </sheetData>
      <sheetData sheetId="8">
        <row r="2">
          <cell r="B2">
            <v>5</v>
          </cell>
          <cell r="C2">
            <v>1.6666666666666667</v>
          </cell>
          <cell r="D2">
            <v>1.6666666666666667</v>
          </cell>
          <cell r="E2">
            <v>1.6666666666666667</v>
          </cell>
        </row>
        <row r="3">
          <cell r="C3">
            <v>11904.761904761906</v>
          </cell>
          <cell r="D3">
            <v>11904.761904761906</v>
          </cell>
          <cell r="E3">
            <v>11904.761904761906</v>
          </cell>
        </row>
        <row r="4">
          <cell r="C4">
            <v>41666666.666666672</v>
          </cell>
          <cell r="D4">
            <v>41666666.666666672</v>
          </cell>
          <cell r="E4">
            <v>41666666.666666672</v>
          </cell>
        </row>
        <row r="5">
          <cell r="D5">
            <v>45000000.000000007</v>
          </cell>
          <cell r="E5">
            <v>45000000.000000007</v>
          </cell>
        </row>
      </sheetData>
      <sheetData sheetId="9">
        <row r="2">
          <cell r="B2">
            <v>4</v>
          </cell>
          <cell r="C2">
            <v>1.3333333333333333</v>
          </cell>
          <cell r="D2">
            <v>1.3333333333333333</v>
          </cell>
          <cell r="E2">
            <v>1.3333333333333333</v>
          </cell>
        </row>
        <row r="3">
          <cell r="C3">
            <v>9523.8095238095229</v>
          </cell>
          <cell r="D3">
            <v>9523.8095238095229</v>
          </cell>
          <cell r="E3">
            <v>9523.8095238095229</v>
          </cell>
        </row>
        <row r="4">
          <cell r="C4">
            <v>33333333.333333332</v>
          </cell>
          <cell r="D4">
            <v>33333333.333333332</v>
          </cell>
          <cell r="E4">
            <v>33333333.333333332</v>
          </cell>
        </row>
        <row r="5">
          <cell r="D5">
            <v>36000000</v>
          </cell>
          <cell r="E5">
            <v>36000000</v>
          </cell>
        </row>
      </sheetData>
      <sheetData sheetId="10">
        <row r="2">
          <cell r="B2">
            <v>11</v>
          </cell>
          <cell r="C2">
            <v>3.6666666666666665</v>
          </cell>
          <cell r="D2">
            <v>3.6666666666666665</v>
          </cell>
          <cell r="E2">
            <v>3.6666666666666665</v>
          </cell>
        </row>
        <row r="3">
          <cell r="C3">
            <v>26190.476190476191</v>
          </cell>
          <cell r="D3">
            <v>26190.476190476191</v>
          </cell>
          <cell r="E3">
            <v>26190.476190476191</v>
          </cell>
        </row>
        <row r="4">
          <cell r="C4">
            <v>91666666.666666657</v>
          </cell>
          <cell r="D4">
            <v>91666666.666666657</v>
          </cell>
          <cell r="E4">
            <v>91666666.666666657</v>
          </cell>
        </row>
        <row r="5">
          <cell r="D5">
            <v>99000000</v>
          </cell>
          <cell r="E5">
            <v>99000000</v>
          </cell>
        </row>
      </sheetData>
      <sheetData sheetId="11">
        <row r="2">
          <cell r="B2">
            <v>26</v>
          </cell>
          <cell r="C2">
            <v>8.6666666666666661</v>
          </cell>
          <cell r="D2">
            <v>8.6666666666666661</v>
          </cell>
          <cell r="E2">
            <v>8.6666666666666661</v>
          </cell>
        </row>
        <row r="3">
          <cell r="C3">
            <v>61904.761904761901</v>
          </cell>
          <cell r="D3">
            <v>61904.761904761901</v>
          </cell>
          <cell r="E3">
            <v>61904.761904761901</v>
          </cell>
        </row>
        <row r="4">
          <cell r="C4">
            <v>216666666.66666666</v>
          </cell>
          <cell r="D4">
            <v>216666666.66666666</v>
          </cell>
          <cell r="E4">
            <v>216666666.66666666</v>
          </cell>
        </row>
        <row r="5">
          <cell r="D5">
            <v>234000000</v>
          </cell>
          <cell r="E5">
            <v>234000000</v>
          </cell>
        </row>
      </sheetData>
      <sheetData sheetId="12">
        <row r="2">
          <cell r="B2">
            <v>34</v>
          </cell>
          <cell r="C2">
            <v>8.6666666666666661</v>
          </cell>
          <cell r="D2">
            <v>8.6666666666666661</v>
          </cell>
          <cell r="E2">
            <v>8.6666666666666661</v>
          </cell>
        </row>
        <row r="3">
          <cell r="C3">
            <v>61904.761904761901</v>
          </cell>
          <cell r="D3">
            <v>61904.761904761901</v>
          </cell>
          <cell r="E3">
            <v>61904.761904761901</v>
          </cell>
        </row>
        <row r="4">
          <cell r="C4">
            <v>216666666.66666666</v>
          </cell>
          <cell r="D4">
            <v>216666666.66666666</v>
          </cell>
          <cell r="E4">
            <v>216666666.66666666</v>
          </cell>
        </row>
        <row r="5">
          <cell r="D5">
            <v>234000000</v>
          </cell>
          <cell r="E5">
            <v>234000000</v>
          </cell>
        </row>
      </sheetData>
      <sheetData sheetId="13">
        <row r="2">
          <cell r="B2">
            <v>10</v>
          </cell>
          <cell r="C2">
            <v>3.3333333333333335</v>
          </cell>
          <cell r="D2">
            <v>3.3333333333333335</v>
          </cell>
          <cell r="E2">
            <v>3.3333333333333335</v>
          </cell>
        </row>
        <row r="3">
          <cell r="C3">
            <v>23809.523809523813</v>
          </cell>
          <cell r="D3">
            <v>23809.523809523813</v>
          </cell>
          <cell r="E3">
            <v>23809.523809523813</v>
          </cell>
        </row>
        <row r="4">
          <cell r="C4">
            <v>83333333.333333343</v>
          </cell>
          <cell r="D4">
            <v>83333333.333333343</v>
          </cell>
          <cell r="E4">
            <v>83333333.333333343</v>
          </cell>
        </row>
        <row r="5">
          <cell r="D5">
            <v>90000000.000000015</v>
          </cell>
          <cell r="E5">
            <v>90000000.000000015</v>
          </cell>
        </row>
      </sheetData>
      <sheetData sheetId="14">
        <row r="2">
          <cell r="B2">
            <v>25</v>
          </cell>
          <cell r="C2">
            <v>8.3333333333333339</v>
          </cell>
          <cell r="D2">
            <v>8.3333333333333339</v>
          </cell>
          <cell r="E2">
            <v>8.3333333333333339</v>
          </cell>
        </row>
        <row r="3">
          <cell r="C3">
            <v>59523.809523809527</v>
          </cell>
          <cell r="D3">
            <v>59523.809523809527</v>
          </cell>
          <cell r="E3">
            <v>59523.809523809527</v>
          </cell>
        </row>
        <row r="4">
          <cell r="C4">
            <v>208333333.33333334</v>
          </cell>
          <cell r="D4">
            <v>208333333.33333334</v>
          </cell>
          <cell r="E4">
            <v>208333333.33333334</v>
          </cell>
        </row>
        <row r="5">
          <cell r="D5">
            <v>225000000.00000003</v>
          </cell>
          <cell r="E5">
            <v>225000000.00000003</v>
          </cell>
        </row>
      </sheetData>
      <sheetData sheetId="15">
        <row r="2">
          <cell r="B2">
            <v>7</v>
          </cell>
          <cell r="C2">
            <v>2.3333333333333335</v>
          </cell>
          <cell r="D2">
            <v>2.3333333333333335</v>
          </cell>
          <cell r="E2">
            <v>2.3333333333333335</v>
          </cell>
        </row>
        <row r="3">
          <cell r="C3">
            <v>16666.666666666668</v>
          </cell>
          <cell r="D3">
            <v>16666.666666666668</v>
          </cell>
          <cell r="E3">
            <v>16666.666666666668</v>
          </cell>
        </row>
        <row r="4">
          <cell r="C4">
            <v>58333333.333333336</v>
          </cell>
          <cell r="D4">
            <v>58333333.333333336</v>
          </cell>
          <cell r="E4">
            <v>58333333.333333336</v>
          </cell>
        </row>
        <row r="5">
          <cell r="D5">
            <v>63000000.000000007</v>
          </cell>
          <cell r="E5">
            <v>63000000.000000007</v>
          </cell>
        </row>
      </sheetData>
      <sheetData sheetId="16">
        <row r="2">
          <cell r="B2">
            <v>3</v>
          </cell>
          <cell r="C2">
            <v>1</v>
          </cell>
          <cell r="D2">
            <v>1</v>
          </cell>
          <cell r="E2">
            <v>1</v>
          </cell>
        </row>
        <row r="3">
          <cell r="C3">
            <v>7142.8571428571431</v>
          </cell>
          <cell r="D3">
            <v>7142.8571428571431</v>
          </cell>
          <cell r="E3">
            <v>7142.8571428571431</v>
          </cell>
        </row>
        <row r="4">
          <cell r="C4">
            <v>25000000</v>
          </cell>
          <cell r="D4">
            <v>25000000</v>
          </cell>
          <cell r="E4">
            <v>25000000</v>
          </cell>
        </row>
        <row r="5">
          <cell r="D5">
            <v>27000000</v>
          </cell>
          <cell r="E5">
            <v>27000000</v>
          </cell>
        </row>
      </sheetData>
      <sheetData sheetId="17">
        <row r="2">
          <cell r="B2">
            <v>36</v>
          </cell>
          <cell r="C2">
            <v>12</v>
          </cell>
          <cell r="D2">
            <v>12</v>
          </cell>
          <cell r="E2">
            <v>12</v>
          </cell>
        </row>
        <row r="3">
          <cell r="C3">
            <v>85714.28571428571</v>
          </cell>
          <cell r="D3">
            <v>85714.28571428571</v>
          </cell>
          <cell r="E3">
            <v>85714.28571428571</v>
          </cell>
        </row>
        <row r="4">
          <cell r="C4">
            <v>300000000</v>
          </cell>
          <cell r="D4">
            <v>300000000</v>
          </cell>
          <cell r="E4">
            <v>300000000</v>
          </cell>
        </row>
        <row r="5">
          <cell r="D5">
            <v>324000000</v>
          </cell>
          <cell r="E5">
            <v>324000000</v>
          </cell>
        </row>
      </sheetData>
      <sheetData sheetId="18">
        <row r="2">
          <cell r="B2">
            <v>24</v>
          </cell>
          <cell r="C2">
            <v>8</v>
          </cell>
          <cell r="D2">
            <v>8</v>
          </cell>
          <cell r="E2">
            <v>8</v>
          </cell>
        </row>
        <row r="3">
          <cell r="C3">
            <v>57142.857142857145</v>
          </cell>
          <cell r="D3">
            <v>57142.857142857145</v>
          </cell>
          <cell r="E3">
            <v>57142.857142857145</v>
          </cell>
        </row>
        <row r="4">
          <cell r="C4">
            <v>200000000</v>
          </cell>
          <cell r="D4">
            <v>200000000</v>
          </cell>
          <cell r="E4">
            <v>200000000</v>
          </cell>
        </row>
        <row r="5">
          <cell r="D5">
            <v>216000000</v>
          </cell>
          <cell r="E5">
            <v>216000000</v>
          </cell>
        </row>
      </sheetData>
      <sheetData sheetId="19">
        <row r="2">
          <cell r="B2">
            <v>9</v>
          </cell>
          <cell r="C2">
            <v>3</v>
          </cell>
          <cell r="D2">
            <v>3</v>
          </cell>
          <cell r="E2">
            <v>3</v>
          </cell>
        </row>
        <row r="3">
          <cell r="C3">
            <v>21428.571428571428</v>
          </cell>
          <cell r="D3">
            <v>21428.571428571428</v>
          </cell>
          <cell r="E3">
            <v>21428.571428571428</v>
          </cell>
        </row>
        <row r="4">
          <cell r="C4">
            <v>75000000</v>
          </cell>
          <cell r="D4">
            <v>75000000</v>
          </cell>
          <cell r="E4">
            <v>75000000</v>
          </cell>
        </row>
        <row r="5">
          <cell r="D5">
            <v>81000000</v>
          </cell>
          <cell r="E5">
            <v>81000000</v>
          </cell>
        </row>
      </sheetData>
      <sheetData sheetId="20">
        <row r="2">
          <cell r="B2">
            <v>51</v>
          </cell>
          <cell r="C2">
            <v>17</v>
          </cell>
          <cell r="D2">
            <v>17</v>
          </cell>
          <cell r="E2">
            <v>17</v>
          </cell>
        </row>
        <row r="3">
          <cell r="C3">
            <v>121428.57142857143</v>
          </cell>
          <cell r="D3">
            <v>121428.57142857143</v>
          </cell>
          <cell r="E3">
            <v>121428.57142857143</v>
          </cell>
        </row>
        <row r="4">
          <cell r="C4">
            <v>425000000</v>
          </cell>
          <cell r="D4">
            <v>425000000</v>
          </cell>
          <cell r="E4">
            <v>425000000</v>
          </cell>
        </row>
        <row r="5">
          <cell r="D5">
            <v>459000000.00000006</v>
          </cell>
          <cell r="E5">
            <v>459000000.00000006</v>
          </cell>
        </row>
      </sheetData>
      <sheetData sheetId="21">
        <row r="2">
          <cell r="B2">
            <v>27</v>
          </cell>
          <cell r="C2">
            <v>9</v>
          </cell>
          <cell r="D2">
            <v>9</v>
          </cell>
          <cell r="E2">
            <v>9</v>
          </cell>
        </row>
        <row r="3">
          <cell r="C3">
            <v>64285.71428571429</v>
          </cell>
          <cell r="D3">
            <v>64285.71428571429</v>
          </cell>
          <cell r="E3">
            <v>64285.71428571429</v>
          </cell>
        </row>
        <row r="4">
          <cell r="C4">
            <v>225000000</v>
          </cell>
          <cell r="D4">
            <v>225000000</v>
          </cell>
          <cell r="E4">
            <v>225000000</v>
          </cell>
        </row>
        <row r="5">
          <cell r="D5">
            <v>243000000</v>
          </cell>
          <cell r="E5">
            <v>243000000</v>
          </cell>
        </row>
      </sheetData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 TMC Vakinakaratra"/>
      <sheetName val="LP TMC Vatovavy Fitovinany"/>
      <sheetName val="LP TMC Amoron'i Mania"/>
      <sheetName val="LP TMC Atsinanana"/>
      <sheetName val="LP TMC Menabe"/>
      <sheetName val="LP TMC Alaotra Mangoro"/>
      <sheetName val="LP TMC DIANA"/>
      <sheetName val="LP TMC Haute Matsiatra"/>
      <sheetName val="LP TMC Ihorombe"/>
      <sheetName val="LP TMC Itasy"/>
      <sheetName val="LP TMC Melaky"/>
      <sheetName val="LP TMC Androy"/>
      <sheetName val="LP TMC Boeny"/>
      <sheetName val="LP TMC Bongolava"/>
      <sheetName val="LP TMC Anlamanga"/>
      <sheetName val="LP TMC Analanjirofo"/>
      <sheetName val="LP TMC Anosy"/>
      <sheetName val="LP TMC Atsimo Andrefana"/>
      <sheetName val="LP TMC Atsimo Atsinanana"/>
      <sheetName val="LP TMC Betsiboka"/>
      <sheetName val="LP TMC SAVA"/>
      <sheetName val="LP TMC SOFIA"/>
      <sheetName val="LP TMC NATIONAL"/>
      <sheetName val="Feuil1"/>
    </sheetNames>
    <sheetDataSet>
      <sheetData sheetId="0">
        <row r="2">
          <cell r="B2">
            <v>58</v>
          </cell>
        </row>
      </sheetData>
      <sheetData sheetId="1">
        <row r="2">
          <cell r="B2">
            <v>98</v>
          </cell>
        </row>
      </sheetData>
      <sheetData sheetId="2">
        <row r="2">
          <cell r="B2">
            <v>18</v>
          </cell>
        </row>
      </sheetData>
      <sheetData sheetId="3">
        <row r="2">
          <cell r="B2">
            <v>76</v>
          </cell>
        </row>
      </sheetData>
      <sheetData sheetId="4">
        <row r="2">
          <cell r="B2">
            <v>86</v>
          </cell>
        </row>
      </sheetData>
      <sheetData sheetId="5">
        <row r="2">
          <cell r="B2">
            <v>65</v>
          </cell>
        </row>
      </sheetData>
      <sheetData sheetId="6">
        <row r="2">
          <cell r="B2">
            <v>71</v>
          </cell>
        </row>
      </sheetData>
      <sheetData sheetId="7">
        <row r="2">
          <cell r="B2">
            <v>32</v>
          </cell>
        </row>
      </sheetData>
      <sheetData sheetId="8">
        <row r="2">
          <cell r="B2">
            <v>16</v>
          </cell>
        </row>
      </sheetData>
      <sheetData sheetId="9">
        <row r="2">
          <cell r="B2">
            <v>25</v>
          </cell>
        </row>
      </sheetData>
      <sheetData sheetId="10">
        <row r="2">
          <cell r="B2">
            <v>33</v>
          </cell>
        </row>
      </sheetData>
      <sheetData sheetId="11">
        <row r="2">
          <cell r="B2">
            <v>27</v>
          </cell>
        </row>
      </sheetData>
      <sheetData sheetId="12">
        <row r="2">
          <cell r="B2">
            <v>44</v>
          </cell>
        </row>
      </sheetData>
      <sheetData sheetId="13">
        <row r="2">
          <cell r="B2">
            <v>98</v>
          </cell>
        </row>
      </sheetData>
      <sheetData sheetId="14">
        <row r="2">
          <cell r="B2">
            <v>55</v>
          </cell>
        </row>
      </sheetData>
      <sheetData sheetId="15">
        <row r="2">
          <cell r="B2">
            <v>25</v>
          </cell>
        </row>
      </sheetData>
      <sheetData sheetId="16">
        <row r="2">
          <cell r="B2">
            <v>9</v>
          </cell>
        </row>
      </sheetData>
      <sheetData sheetId="17">
        <row r="2">
          <cell r="B2">
            <v>61</v>
          </cell>
        </row>
      </sheetData>
      <sheetData sheetId="18">
        <row r="2">
          <cell r="B2">
            <v>160</v>
          </cell>
        </row>
      </sheetData>
      <sheetData sheetId="19">
        <row r="2">
          <cell r="B2">
            <v>23</v>
          </cell>
        </row>
      </sheetData>
      <sheetData sheetId="20">
        <row r="2">
          <cell r="B2">
            <v>156</v>
          </cell>
        </row>
      </sheetData>
      <sheetData sheetId="21">
        <row r="2">
          <cell r="B2">
            <v>144</v>
          </cell>
        </row>
      </sheetData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RURAL Vakinakaratra"/>
      <sheetName val="BS RURAL Vatovavy Fitovinany"/>
      <sheetName val="BS RURAL Amoron'i Mania"/>
      <sheetName val="BS RURAL Atsinanana"/>
      <sheetName val="BS RURAL Menabe"/>
      <sheetName val="BS RURAL Alaotra Mangoro"/>
      <sheetName val="BS RURAL DIANA"/>
      <sheetName val="BS RURAL Haute Matsiatra"/>
      <sheetName val="BS RURAL Ihorombe"/>
      <sheetName val="BS RURAL Itasy"/>
      <sheetName val="BS RURAL Melaky"/>
      <sheetName val="BS RURAL Androy"/>
      <sheetName val="BS RURAL Boeny"/>
      <sheetName val="BS RURAL Bongolava"/>
      <sheetName val="BS RURAL Analamanga"/>
      <sheetName val="BS RURAL Analanjirofo"/>
      <sheetName val="BS RURAL Anosy"/>
      <sheetName val="BS RURAL Atsimo Andrefana"/>
      <sheetName val="BS RURAL Atsimo Atsinanana"/>
      <sheetName val="BS RURAL Betsiboka"/>
      <sheetName val="BS RURAL SAVA"/>
      <sheetName val="BS RURAL SOFIA"/>
      <sheetName val="BS RURAL NATIONAL"/>
    </sheetNames>
    <sheetDataSet>
      <sheetData sheetId="0">
        <row r="2">
          <cell r="C2">
            <v>1</v>
          </cell>
          <cell r="D2">
            <v>2</v>
          </cell>
          <cell r="E2">
            <v>2</v>
          </cell>
        </row>
        <row r="3">
          <cell r="C3">
            <v>59428.571428571428</v>
          </cell>
          <cell r="D3">
            <v>118857.14285714286</v>
          </cell>
          <cell r="E3">
            <v>118857.14285714286</v>
          </cell>
        </row>
        <row r="4">
          <cell r="C4">
            <v>208000000</v>
          </cell>
          <cell r="D4">
            <v>416000000</v>
          </cell>
          <cell r="E4">
            <v>416000000</v>
          </cell>
        </row>
        <row r="5">
          <cell r="D5">
            <v>449280000</v>
          </cell>
          <cell r="E5">
            <v>449280000</v>
          </cell>
        </row>
      </sheetData>
      <sheetData sheetId="1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2">
        <row r="2">
          <cell r="C2">
            <v>1</v>
          </cell>
          <cell r="D2">
            <v>0</v>
          </cell>
          <cell r="E2">
            <v>0</v>
          </cell>
        </row>
        <row r="3">
          <cell r="C3">
            <v>34285.714285714283</v>
          </cell>
          <cell r="D3">
            <v>0</v>
          </cell>
          <cell r="E3">
            <v>0</v>
          </cell>
        </row>
        <row r="4">
          <cell r="C4">
            <v>120000000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3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4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6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7">
        <row r="2">
          <cell r="C2">
            <v>1</v>
          </cell>
          <cell r="D2">
            <v>1</v>
          </cell>
          <cell r="E2">
            <v>0</v>
          </cell>
        </row>
        <row r="3">
          <cell r="C3">
            <v>16860</v>
          </cell>
          <cell r="D3">
            <v>16860</v>
          </cell>
          <cell r="E3">
            <v>0</v>
          </cell>
        </row>
        <row r="4">
          <cell r="C4">
            <v>59010000</v>
          </cell>
          <cell r="D4">
            <v>59010000</v>
          </cell>
          <cell r="E4">
            <v>0</v>
          </cell>
        </row>
        <row r="5">
          <cell r="D5">
            <v>63730800</v>
          </cell>
          <cell r="E5">
            <v>0</v>
          </cell>
        </row>
      </sheetData>
      <sheetData sheetId="8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9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10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11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12">
        <row r="2">
          <cell r="C2">
            <v>0</v>
          </cell>
          <cell r="D2">
            <v>1</v>
          </cell>
          <cell r="E2">
            <v>0</v>
          </cell>
        </row>
        <row r="3">
          <cell r="C3">
            <v>0</v>
          </cell>
          <cell r="D3">
            <v>25714.285714285714</v>
          </cell>
          <cell r="E3">
            <v>0</v>
          </cell>
        </row>
        <row r="4">
          <cell r="C4">
            <v>0</v>
          </cell>
          <cell r="D4">
            <v>90000000</v>
          </cell>
          <cell r="E4">
            <v>0</v>
          </cell>
        </row>
        <row r="5">
          <cell r="D5">
            <v>97200000</v>
          </cell>
          <cell r="E5">
            <v>0</v>
          </cell>
        </row>
      </sheetData>
      <sheetData sheetId="13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14">
        <row r="2">
          <cell r="C2">
            <v>0</v>
          </cell>
          <cell r="D2">
            <v>1</v>
          </cell>
          <cell r="E2">
            <v>1</v>
          </cell>
        </row>
        <row r="3">
          <cell r="C3">
            <v>0</v>
          </cell>
          <cell r="D3">
            <v>25760</v>
          </cell>
          <cell r="E3">
            <v>25760</v>
          </cell>
        </row>
        <row r="4">
          <cell r="C4">
            <v>0</v>
          </cell>
          <cell r="D4">
            <v>90160000</v>
          </cell>
          <cell r="E4">
            <v>90160000</v>
          </cell>
        </row>
        <row r="5">
          <cell r="D5">
            <v>97372800</v>
          </cell>
          <cell r="E5">
            <v>97372800</v>
          </cell>
        </row>
      </sheetData>
      <sheetData sheetId="15">
        <row r="2">
          <cell r="C2">
            <v>1</v>
          </cell>
          <cell r="D2">
            <v>0</v>
          </cell>
          <cell r="E2">
            <v>0</v>
          </cell>
        </row>
        <row r="3">
          <cell r="C3">
            <v>32142.857142857141</v>
          </cell>
          <cell r="D3">
            <v>0</v>
          </cell>
          <cell r="E3">
            <v>0</v>
          </cell>
        </row>
        <row r="4">
          <cell r="C4">
            <v>112500000</v>
          </cell>
          <cell r="D4">
            <v>0</v>
          </cell>
          <cell r="E4">
            <v>0</v>
          </cell>
        </row>
      </sheetData>
      <sheetData sheetId="16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</sheetData>
      <sheetData sheetId="17">
        <row r="2">
          <cell r="C2">
            <v>1</v>
          </cell>
          <cell r="D2">
            <v>1</v>
          </cell>
          <cell r="E2">
            <v>0</v>
          </cell>
        </row>
        <row r="3">
          <cell r="C3">
            <v>5492.8571428571431</v>
          </cell>
          <cell r="D3">
            <v>5492.8571428571431</v>
          </cell>
          <cell r="E3">
            <v>0</v>
          </cell>
        </row>
        <row r="4">
          <cell r="C4">
            <v>19225000</v>
          </cell>
          <cell r="D4">
            <v>19225000</v>
          </cell>
          <cell r="E4">
            <v>0</v>
          </cell>
        </row>
        <row r="5">
          <cell r="D5">
            <v>20763000</v>
          </cell>
        </row>
      </sheetData>
      <sheetData sheetId="18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5">
          <cell r="D5">
            <v>0</v>
          </cell>
          <cell r="E5">
            <v>0</v>
          </cell>
        </row>
      </sheetData>
      <sheetData sheetId="19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20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21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RBAIN Vakinakaratra"/>
      <sheetName val="BS URBAIN Vatovavy Fitovinany"/>
      <sheetName val="BS URBAIN Amoron'i Mania"/>
      <sheetName val="BS URBAIN Atsinanana"/>
      <sheetName val="BS URBAIN Menabe"/>
      <sheetName val="BS URBAIN Alaotra Mangoro"/>
      <sheetName val="BS URBAIN DIANA"/>
      <sheetName val="BS URBAIN Haute Matsiatra"/>
      <sheetName val="BS URBAIN Ihorombe"/>
      <sheetName val="BS URBAIN Itasy"/>
      <sheetName val="BS URBAIN Melaky"/>
      <sheetName val="BS URBAIN Androy"/>
      <sheetName val="BS URBAIN Boeny"/>
      <sheetName val="BS URBAIN Bongolava"/>
      <sheetName val="BS URBAIN Analamanga"/>
      <sheetName val="BS URBAIN Analanjirofo"/>
      <sheetName val="BS URBAIN Anosy"/>
      <sheetName val="BS URBAIN Atsimo Andrefana"/>
      <sheetName val="BS URBAIN Atsimo Atsinanana"/>
      <sheetName val="BS URBAIN Betsiboka"/>
      <sheetName val="BS URBAIN SAVA"/>
      <sheetName val="BS URBAIN SOFIA"/>
      <sheetName val="BS URBAIN NATIONAL"/>
    </sheetNames>
    <sheetDataSet>
      <sheetData sheetId="0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59428.571428571428</v>
          </cell>
          <cell r="D3">
            <v>59428.571428571428</v>
          </cell>
          <cell r="E3">
            <v>118857.14285714286</v>
          </cell>
        </row>
        <row r="4">
          <cell r="C4">
            <v>208000000</v>
          </cell>
          <cell r="D4">
            <v>208000000</v>
          </cell>
          <cell r="E4">
            <v>416000000</v>
          </cell>
        </row>
        <row r="5">
          <cell r="D5">
            <v>224640000</v>
          </cell>
          <cell r="E5">
            <v>449280000</v>
          </cell>
        </row>
      </sheetData>
      <sheetData sheetId="1">
        <row r="2">
          <cell r="C2">
            <v>2</v>
          </cell>
          <cell r="D2">
            <v>2</v>
          </cell>
          <cell r="E2">
            <v>2</v>
          </cell>
        </row>
        <row r="3">
          <cell r="C3">
            <v>30142.857142857141</v>
          </cell>
          <cell r="D3">
            <v>30142.857142857141</v>
          </cell>
          <cell r="E3">
            <v>30142.857142857141</v>
          </cell>
        </row>
        <row r="4">
          <cell r="C4">
            <v>105500000</v>
          </cell>
          <cell r="D4">
            <v>105500000</v>
          </cell>
          <cell r="E4">
            <v>105500000</v>
          </cell>
        </row>
        <row r="5">
          <cell r="D5">
            <v>113940000.00000001</v>
          </cell>
          <cell r="E5">
            <v>113940000.00000001</v>
          </cell>
        </row>
      </sheetData>
      <sheetData sheetId="2">
        <row r="2">
          <cell r="C2">
            <v>1</v>
          </cell>
          <cell r="D2">
            <v>2</v>
          </cell>
          <cell r="E2">
            <v>3</v>
          </cell>
        </row>
        <row r="3">
          <cell r="C3">
            <v>34285.714285714283</v>
          </cell>
          <cell r="D3">
            <v>68571.428571428565</v>
          </cell>
          <cell r="E3">
            <v>102857.14285714286</v>
          </cell>
        </row>
        <row r="4">
          <cell r="C4">
            <v>120000000</v>
          </cell>
          <cell r="D4">
            <v>240000000</v>
          </cell>
          <cell r="E4">
            <v>360000000</v>
          </cell>
        </row>
        <row r="5">
          <cell r="D5">
            <v>259200000.00000003</v>
          </cell>
          <cell r="E5">
            <v>388800000</v>
          </cell>
        </row>
      </sheetData>
      <sheetData sheetId="3">
        <row r="2">
          <cell r="C2">
            <v>1</v>
          </cell>
          <cell r="D2">
            <v>2</v>
          </cell>
          <cell r="E2">
            <v>2</v>
          </cell>
        </row>
        <row r="3">
          <cell r="C3">
            <v>36925.714285714283</v>
          </cell>
          <cell r="D3">
            <v>73851.428571428565</v>
          </cell>
          <cell r="E3">
            <v>73851.428571428565</v>
          </cell>
        </row>
        <row r="4">
          <cell r="C4">
            <v>129240000</v>
          </cell>
          <cell r="D4">
            <v>258480000</v>
          </cell>
          <cell r="E4">
            <v>258480000</v>
          </cell>
        </row>
        <row r="5">
          <cell r="D5">
            <v>279158400</v>
          </cell>
          <cell r="E5">
            <v>279158400</v>
          </cell>
        </row>
      </sheetData>
      <sheetData sheetId="4">
        <row r="2">
          <cell r="C2">
            <v>0</v>
          </cell>
          <cell r="D2">
            <v>1</v>
          </cell>
          <cell r="E2">
            <v>1</v>
          </cell>
        </row>
        <row r="3">
          <cell r="C3">
            <v>0</v>
          </cell>
          <cell r="D3">
            <v>20285.714285714286</v>
          </cell>
          <cell r="E3">
            <v>20285.714285714286</v>
          </cell>
        </row>
        <row r="4">
          <cell r="C4">
            <v>0</v>
          </cell>
          <cell r="D4">
            <v>71000000</v>
          </cell>
          <cell r="E4">
            <v>71000000</v>
          </cell>
        </row>
        <row r="5">
          <cell r="D5">
            <v>76680000</v>
          </cell>
          <cell r="E5">
            <v>76680000</v>
          </cell>
        </row>
      </sheetData>
      <sheetData sheetId="5">
        <row r="2">
          <cell r="C2">
            <v>1</v>
          </cell>
          <cell r="D2">
            <v>2</v>
          </cell>
          <cell r="E2">
            <v>4</v>
          </cell>
        </row>
        <row r="3">
          <cell r="C3">
            <v>33280</v>
          </cell>
          <cell r="D3">
            <v>66560</v>
          </cell>
          <cell r="E3">
            <v>133120</v>
          </cell>
        </row>
        <row r="4">
          <cell r="C4">
            <v>116480000</v>
          </cell>
          <cell r="D4">
            <v>232960000</v>
          </cell>
          <cell r="E4">
            <v>465920000</v>
          </cell>
        </row>
        <row r="5">
          <cell r="D5">
            <v>251596800.00000003</v>
          </cell>
          <cell r="E5">
            <v>503193600.00000006</v>
          </cell>
        </row>
      </sheetData>
      <sheetData sheetId="6">
        <row r="2">
          <cell r="C2">
            <v>1</v>
          </cell>
          <cell r="D2">
            <v>1</v>
          </cell>
          <cell r="E2">
            <v>1</v>
          </cell>
        </row>
        <row r="3">
          <cell r="C3">
            <v>83142.857142857145</v>
          </cell>
          <cell r="D3">
            <v>124714.28571428571</v>
          </cell>
          <cell r="E3">
            <v>166285.71428571429</v>
          </cell>
        </row>
        <row r="4">
          <cell r="C4">
            <v>115000000</v>
          </cell>
          <cell r="D4">
            <v>115000000</v>
          </cell>
          <cell r="E4">
            <v>115000000</v>
          </cell>
        </row>
        <row r="5">
          <cell r="D5">
            <v>124200000</v>
          </cell>
          <cell r="E5">
            <v>124200000</v>
          </cell>
        </row>
      </sheetData>
      <sheetData sheetId="7">
        <row r="2">
          <cell r="C2">
            <v>1</v>
          </cell>
          <cell r="D2">
            <v>2</v>
          </cell>
          <cell r="E2">
            <v>2</v>
          </cell>
        </row>
        <row r="3">
          <cell r="C3">
            <v>16860</v>
          </cell>
          <cell r="D3">
            <v>33720</v>
          </cell>
          <cell r="E3">
            <v>33720</v>
          </cell>
        </row>
        <row r="4">
          <cell r="C4">
            <v>59010000</v>
          </cell>
          <cell r="D4">
            <v>118020000</v>
          </cell>
          <cell r="E4">
            <v>118020000</v>
          </cell>
        </row>
        <row r="5">
          <cell r="D5">
            <v>127461600</v>
          </cell>
          <cell r="E5">
            <v>127461600</v>
          </cell>
        </row>
      </sheetData>
      <sheetData sheetId="8">
        <row r="2">
          <cell r="C2">
            <v>1</v>
          </cell>
          <cell r="D2">
            <v>2</v>
          </cell>
          <cell r="E2">
            <v>2</v>
          </cell>
        </row>
        <row r="3">
          <cell r="C3">
            <v>12857.142857142857</v>
          </cell>
          <cell r="D3">
            <v>25714.285714285714</v>
          </cell>
          <cell r="E3">
            <v>25714.285714285714</v>
          </cell>
        </row>
        <row r="4">
          <cell r="C4">
            <v>45000000</v>
          </cell>
          <cell r="D4">
            <v>90000000</v>
          </cell>
          <cell r="E4">
            <v>90000000</v>
          </cell>
        </row>
        <row r="5">
          <cell r="D5">
            <v>97200000</v>
          </cell>
          <cell r="E5">
            <v>97200000</v>
          </cell>
        </row>
      </sheetData>
      <sheetData sheetId="9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41142.857142857145</v>
          </cell>
          <cell r="D3">
            <v>41142.857142857145</v>
          </cell>
          <cell r="E3">
            <v>82285.71428571429</v>
          </cell>
        </row>
        <row r="4">
          <cell r="C4">
            <v>144000000</v>
          </cell>
          <cell r="D4">
            <v>144000000</v>
          </cell>
          <cell r="E4">
            <v>288000000</v>
          </cell>
        </row>
        <row r="5">
          <cell r="D5">
            <v>155520000</v>
          </cell>
          <cell r="E5">
            <v>311040000</v>
          </cell>
        </row>
      </sheetData>
      <sheetData sheetId="10">
        <row r="2">
          <cell r="C2">
            <v>1</v>
          </cell>
          <cell r="D2">
            <v>1</v>
          </cell>
          <cell r="E2">
            <v>1</v>
          </cell>
        </row>
        <row r="3">
          <cell r="C3">
            <v>8716.1904761904771</v>
          </cell>
          <cell r="D3">
            <v>8716.1904761904771</v>
          </cell>
          <cell r="E3">
            <v>8716.1904761904771</v>
          </cell>
        </row>
        <row r="4">
          <cell r="C4">
            <v>30506666.666666668</v>
          </cell>
          <cell r="D4">
            <v>30506666.666666668</v>
          </cell>
          <cell r="E4">
            <v>30506666.666666668</v>
          </cell>
        </row>
        <row r="5">
          <cell r="D5">
            <v>32947200.000000004</v>
          </cell>
          <cell r="E5">
            <v>32947200.000000004</v>
          </cell>
        </row>
      </sheetData>
      <sheetData sheetId="11">
        <row r="2">
          <cell r="C2">
            <v>2</v>
          </cell>
          <cell r="D2">
            <v>3</v>
          </cell>
          <cell r="E2">
            <v>4</v>
          </cell>
        </row>
        <row r="3">
          <cell r="C3">
            <v>83142.857142857145</v>
          </cell>
          <cell r="D3">
            <v>124714.28571428571</v>
          </cell>
          <cell r="E3">
            <v>166285.71428571429</v>
          </cell>
        </row>
        <row r="4">
          <cell r="C4">
            <v>291000000</v>
          </cell>
          <cell r="D4">
            <v>436500000</v>
          </cell>
          <cell r="E4">
            <v>582000000</v>
          </cell>
        </row>
        <row r="5">
          <cell r="D5">
            <v>471420000.00000006</v>
          </cell>
          <cell r="E5">
            <v>628560000</v>
          </cell>
        </row>
      </sheetData>
      <sheetData sheetId="12">
        <row r="2">
          <cell r="C2">
            <v>0</v>
          </cell>
          <cell r="D2">
            <v>1</v>
          </cell>
          <cell r="E2">
            <v>0</v>
          </cell>
        </row>
        <row r="3">
          <cell r="C3">
            <v>0</v>
          </cell>
          <cell r="D3">
            <v>25714.285714285714</v>
          </cell>
          <cell r="E3">
            <v>0</v>
          </cell>
        </row>
        <row r="4">
          <cell r="C4">
            <v>0</v>
          </cell>
          <cell r="D4">
            <v>90000000</v>
          </cell>
          <cell r="E4">
            <v>0</v>
          </cell>
        </row>
        <row r="5">
          <cell r="D5">
            <v>97200000</v>
          </cell>
          <cell r="E5">
            <v>0</v>
          </cell>
        </row>
      </sheetData>
      <sheetData sheetId="13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38785.714285714283</v>
          </cell>
          <cell r="D3">
            <v>38785.714285714283</v>
          </cell>
          <cell r="E3">
            <v>77571.428571428565</v>
          </cell>
        </row>
        <row r="4">
          <cell r="C4">
            <v>135750000</v>
          </cell>
          <cell r="D4">
            <v>135750000</v>
          </cell>
          <cell r="E4">
            <v>271500000</v>
          </cell>
        </row>
        <row r="5">
          <cell r="D5">
            <v>146610000</v>
          </cell>
          <cell r="E5">
            <v>293220000</v>
          </cell>
        </row>
      </sheetData>
      <sheetData sheetId="14">
        <row r="2">
          <cell r="C2">
            <v>0</v>
          </cell>
          <cell r="D2">
            <v>1</v>
          </cell>
          <cell r="E2">
            <v>1</v>
          </cell>
        </row>
        <row r="3">
          <cell r="C3">
            <v>0</v>
          </cell>
          <cell r="D3">
            <v>25760</v>
          </cell>
          <cell r="E3">
            <v>25760</v>
          </cell>
        </row>
        <row r="4">
          <cell r="C4">
            <v>0</v>
          </cell>
          <cell r="D4">
            <v>90160000</v>
          </cell>
          <cell r="E4">
            <v>90160000</v>
          </cell>
        </row>
        <row r="5">
          <cell r="D5">
            <v>97372800</v>
          </cell>
          <cell r="E5">
            <v>97372800</v>
          </cell>
        </row>
      </sheetData>
      <sheetData sheetId="15">
        <row r="2">
          <cell r="C2">
            <v>1</v>
          </cell>
          <cell r="D2">
            <v>2</v>
          </cell>
          <cell r="E2">
            <v>3</v>
          </cell>
        </row>
        <row r="3">
          <cell r="C3">
            <v>32142.857142857141</v>
          </cell>
          <cell r="D3">
            <v>64285.714285714283</v>
          </cell>
          <cell r="E3">
            <v>96428.571428571435</v>
          </cell>
        </row>
        <row r="4">
          <cell r="C4">
            <v>112500000</v>
          </cell>
          <cell r="D4">
            <v>225000000</v>
          </cell>
          <cell r="E4">
            <v>337500000</v>
          </cell>
        </row>
        <row r="5">
          <cell r="D5">
            <v>243000000.00000003</v>
          </cell>
          <cell r="E5">
            <v>364500000</v>
          </cell>
        </row>
      </sheetData>
      <sheetData sheetId="16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</sheetData>
      <sheetData sheetId="17">
        <row r="2">
          <cell r="C2">
            <v>2</v>
          </cell>
          <cell r="D2">
            <v>3</v>
          </cell>
          <cell r="E2">
            <v>5</v>
          </cell>
        </row>
        <row r="3">
          <cell r="C3">
            <v>10985.714285714286</v>
          </cell>
          <cell r="D3">
            <v>16478.571428571428</v>
          </cell>
          <cell r="E3">
            <v>27464.285714285714</v>
          </cell>
        </row>
        <row r="4">
          <cell r="C4">
            <v>38450000</v>
          </cell>
          <cell r="D4">
            <v>57675000</v>
          </cell>
          <cell r="E4">
            <v>96125000</v>
          </cell>
        </row>
        <row r="5">
          <cell r="D5">
            <v>62289000.000000007</v>
          </cell>
          <cell r="E5">
            <v>103815000</v>
          </cell>
        </row>
      </sheetData>
      <sheetData sheetId="18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19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34285.714285714283</v>
          </cell>
          <cell r="D3">
            <v>34285.714285714283</v>
          </cell>
          <cell r="E3">
            <v>68571.428571428565</v>
          </cell>
        </row>
        <row r="4">
          <cell r="C4">
            <v>120000000</v>
          </cell>
          <cell r="D4">
            <v>120000000</v>
          </cell>
          <cell r="E4">
            <v>240000000</v>
          </cell>
        </row>
        <row r="5">
          <cell r="D5">
            <v>129600000.00000001</v>
          </cell>
          <cell r="E5">
            <v>259200000.00000003</v>
          </cell>
        </row>
      </sheetData>
      <sheetData sheetId="20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</sheetData>
      <sheetData sheetId="21">
        <row r="2">
          <cell r="C2">
            <v>3</v>
          </cell>
          <cell r="D2">
            <v>3</v>
          </cell>
          <cell r="E2">
            <v>4</v>
          </cell>
        </row>
        <row r="3">
          <cell r="C3">
            <v>16554.857142857141</v>
          </cell>
          <cell r="D3">
            <v>16554.857142857141</v>
          </cell>
          <cell r="E3">
            <v>22073.142857142859</v>
          </cell>
        </row>
        <row r="4">
          <cell r="C4">
            <v>57942000</v>
          </cell>
          <cell r="D4">
            <v>57942000</v>
          </cell>
          <cell r="E4">
            <v>77256000</v>
          </cell>
        </row>
        <row r="5">
          <cell r="D5">
            <v>62577360</v>
          </cell>
          <cell r="E5">
            <v>83436480</v>
          </cell>
        </row>
      </sheetData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TMC Vakinakaratra"/>
      <sheetName val="BS TMC Vatovavy Fitovinany"/>
      <sheetName val="BS TMC Amoron'i Mania"/>
      <sheetName val="BS TMC Atsinanana"/>
      <sheetName val="BS TMC Menabe"/>
      <sheetName val="BS TMC Alaotra Mangoro"/>
      <sheetName val="BS TMC DIANA"/>
      <sheetName val="BS TMC Haute matsiatra"/>
      <sheetName val="BS TMC Ihorombe"/>
      <sheetName val="BS TMC Itasy"/>
      <sheetName val="BS TMC Melaky"/>
      <sheetName val="BS TMC Androy"/>
      <sheetName val="BS TMC Boeny"/>
      <sheetName val="BS TMC Bongolava"/>
      <sheetName val="BS TMC Analamanga"/>
      <sheetName val="BS TMC Analanjirofo"/>
      <sheetName val="BS TMC Anosy"/>
      <sheetName val="BS TMC Atsimo Andrefana"/>
      <sheetName val="BS TMC Atsimo Atsinanana"/>
      <sheetName val="BS TMC Betsiboka"/>
      <sheetName val="BS TMC SAVA"/>
      <sheetName val="BS TMC SOFIA"/>
      <sheetName val="BS TMC NATIONAL"/>
    </sheetNames>
    <sheetDataSet>
      <sheetData sheetId="0">
        <row r="2">
          <cell r="C2">
            <v>2</v>
          </cell>
          <cell r="D2">
            <v>3</v>
          </cell>
          <cell r="E2">
            <v>4</v>
          </cell>
        </row>
        <row r="3">
          <cell r="C3">
            <v>118857.14285714286</v>
          </cell>
          <cell r="D3">
            <v>178285.71428571429</v>
          </cell>
          <cell r="E3">
            <v>237714.28571428571</v>
          </cell>
        </row>
        <row r="4">
          <cell r="C4">
            <v>416000000</v>
          </cell>
          <cell r="D4">
            <v>624000000</v>
          </cell>
          <cell r="E4">
            <v>832000000</v>
          </cell>
        </row>
      </sheetData>
      <sheetData sheetId="1">
        <row r="2">
          <cell r="C2">
            <v>2</v>
          </cell>
          <cell r="D2">
            <v>2</v>
          </cell>
          <cell r="E2">
            <v>2</v>
          </cell>
        </row>
        <row r="3">
          <cell r="C3">
            <v>30142.857142857141</v>
          </cell>
          <cell r="D3">
            <v>30142.857142857141</v>
          </cell>
          <cell r="E3">
            <v>30142.857142857141</v>
          </cell>
        </row>
        <row r="4">
          <cell r="C4">
            <v>105500000</v>
          </cell>
          <cell r="D4">
            <v>105500000</v>
          </cell>
          <cell r="E4">
            <v>105500000</v>
          </cell>
        </row>
      </sheetData>
      <sheetData sheetId="2">
        <row r="2">
          <cell r="C2">
            <v>2</v>
          </cell>
          <cell r="D2">
            <v>2</v>
          </cell>
          <cell r="E2">
            <v>3</v>
          </cell>
        </row>
        <row r="3">
          <cell r="C3">
            <v>68571.428571428565</v>
          </cell>
          <cell r="D3">
            <v>68571.428571428565</v>
          </cell>
          <cell r="E3">
            <v>102857.14285714286</v>
          </cell>
        </row>
        <row r="4">
          <cell r="C4">
            <v>240000000</v>
          </cell>
          <cell r="D4">
            <v>240000000</v>
          </cell>
          <cell r="E4">
            <v>360000000</v>
          </cell>
        </row>
      </sheetData>
      <sheetData sheetId="3">
        <row r="2">
          <cell r="C2">
            <v>1</v>
          </cell>
          <cell r="D2">
            <v>2</v>
          </cell>
          <cell r="E2">
            <v>2</v>
          </cell>
        </row>
        <row r="3">
          <cell r="C3">
            <v>36925.714285714283</v>
          </cell>
          <cell r="D3">
            <v>73851.428571428565</v>
          </cell>
          <cell r="E3">
            <v>73851.428571428565</v>
          </cell>
        </row>
        <row r="4">
          <cell r="C4">
            <v>129240000</v>
          </cell>
          <cell r="D4">
            <v>258480000</v>
          </cell>
          <cell r="E4">
            <v>258480000</v>
          </cell>
        </row>
      </sheetData>
      <sheetData sheetId="4">
        <row r="2">
          <cell r="C2">
            <v>0</v>
          </cell>
          <cell r="D2">
            <v>1</v>
          </cell>
          <cell r="E2">
            <v>1</v>
          </cell>
        </row>
        <row r="3">
          <cell r="C3">
            <v>0</v>
          </cell>
          <cell r="D3">
            <v>20285.714285714286</v>
          </cell>
          <cell r="E3">
            <v>20285.714285714286</v>
          </cell>
        </row>
        <row r="4">
          <cell r="C4">
            <v>0</v>
          </cell>
          <cell r="D4">
            <v>71000000</v>
          </cell>
          <cell r="E4">
            <v>71000000</v>
          </cell>
        </row>
      </sheetData>
      <sheetData sheetId="5">
        <row r="2">
          <cell r="C2">
            <v>1</v>
          </cell>
          <cell r="D2">
            <v>2</v>
          </cell>
          <cell r="E2">
            <v>4</v>
          </cell>
        </row>
        <row r="3">
          <cell r="C3">
            <v>33280</v>
          </cell>
          <cell r="D3">
            <v>66560</v>
          </cell>
          <cell r="E3">
            <v>133120</v>
          </cell>
        </row>
        <row r="4">
          <cell r="C4">
            <v>116480000</v>
          </cell>
          <cell r="D4">
            <v>232960000</v>
          </cell>
          <cell r="E4">
            <v>465920000</v>
          </cell>
        </row>
      </sheetData>
      <sheetData sheetId="6">
        <row r="2">
          <cell r="C2">
            <v>1</v>
          </cell>
          <cell r="D2">
            <v>1</v>
          </cell>
          <cell r="E2">
            <v>1</v>
          </cell>
        </row>
        <row r="3">
          <cell r="C3">
            <v>32857.142857142855</v>
          </cell>
          <cell r="D3">
            <v>32857.142857142855</v>
          </cell>
          <cell r="E3">
            <v>32857.142857142855</v>
          </cell>
        </row>
        <row r="4">
          <cell r="C4">
            <v>115000000</v>
          </cell>
          <cell r="D4">
            <v>115000000</v>
          </cell>
          <cell r="E4">
            <v>115000000</v>
          </cell>
        </row>
      </sheetData>
      <sheetData sheetId="7">
        <row r="2">
          <cell r="C2">
            <v>2</v>
          </cell>
          <cell r="D2">
            <v>3</v>
          </cell>
          <cell r="E2">
            <v>2</v>
          </cell>
        </row>
        <row r="3">
          <cell r="C3">
            <v>33720</v>
          </cell>
          <cell r="D3">
            <v>50580</v>
          </cell>
          <cell r="E3">
            <v>33720</v>
          </cell>
        </row>
        <row r="4">
          <cell r="C4">
            <v>118020000</v>
          </cell>
          <cell r="D4">
            <v>177030000</v>
          </cell>
          <cell r="E4">
            <v>118020000</v>
          </cell>
        </row>
      </sheetData>
      <sheetData sheetId="8">
        <row r="2">
          <cell r="C2">
            <v>1</v>
          </cell>
          <cell r="D2">
            <v>2</v>
          </cell>
          <cell r="E2">
            <v>2</v>
          </cell>
        </row>
        <row r="3">
          <cell r="C3">
            <v>12857.142857142857</v>
          </cell>
          <cell r="D3">
            <v>25714.285714285714</v>
          </cell>
          <cell r="E3">
            <v>25714.285714285714</v>
          </cell>
        </row>
        <row r="4">
          <cell r="C4">
            <v>45000000</v>
          </cell>
          <cell r="D4">
            <v>90000000</v>
          </cell>
          <cell r="E4">
            <v>90000000</v>
          </cell>
        </row>
      </sheetData>
      <sheetData sheetId="9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41142.857142857145</v>
          </cell>
          <cell r="D3">
            <v>41142.857142857145</v>
          </cell>
          <cell r="E3">
            <v>82285.71428571429</v>
          </cell>
        </row>
        <row r="4">
          <cell r="C4">
            <v>144000000</v>
          </cell>
          <cell r="D4">
            <v>144000000</v>
          </cell>
          <cell r="E4">
            <v>288000000</v>
          </cell>
        </row>
      </sheetData>
      <sheetData sheetId="10">
        <row r="2">
          <cell r="C2">
            <v>1</v>
          </cell>
          <cell r="D2">
            <v>1</v>
          </cell>
          <cell r="E2">
            <v>1</v>
          </cell>
        </row>
        <row r="3">
          <cell r="C3">
            <v>8716.1904761904771</v>
          </cell>
          <cell r="D3">
            <v>8716.1904761904771</v>
          </cell>
          <cell r="E3">
            <v>8716.1904761904771</v>
          </cell>
        </row>
        <row r="4">
          <cell r="C4">
            <v>30506666.666666668</v>
          </cell>
          <cell r="D4">
            <v>30506666.666666668</v>
          </cell>
          <cell r="E4">
            <v>30506666.666666668</v>
          </cell>
        </row>
      </sheetData>
      <sheetData sheetId="11">
        <row r="2">
          <cell r="C2">
            <v>2</v>
          </cell>
          <cell r="D2">
            <v>3</v>
          </cell>
          <cell r="E2">
            <v>4</v>
          </cell>
        </row>
        <row r="3">
          <cell r="C3">
            <v>83142.857142857145</v>
          </cell>
          <cell r="D3">
            <v>124714.28571428571</v>
          </cell>
          <cell r="E3">
            <v>166285.71428571429</v>
          </cell>
        </row>
        <row r="4">
          <cell r="C4">
            <v>291000000</v>
          </cell>
          <cell r="D4">
            <v>436500000</v>
          </cell>
          <cell r="E4">
            <v>582000000</v>
          </cell>
        </row>
      </sheetData>
      <sheetData sheetId="12">
        <row r="2">
          <cell r="C2">
            <v>0</v>
          </cell>
          <cell r="D2">
            <v>2</v>
          </cell>
          <cell r="E2">
            <v>0</v>
          </cell>
        </row>
        <row r="3">
          <cell r="C3">
            <v>0</v>
          </cell>
          <cell r="D3">
            <v>51428.571428571428</v>
          </cell>
          <cell r="E3">
            <v>0</v>
          </cell>
        </row>
        <row r="4">
          <cell r="C4">
            <v>0</v>
          </cell>
          <cell r="D4">
            <v>180000000</v>
          </cell>
          <cell r="E4">
            <v>0</v>
          </cell>
        </row>
      </sheetData>
      <sheetData sheetId="13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38785.714285714283</v>
          </cell>
          <cell r="D3">
            <v>38785.714285714283</v>
          </cell>
          <cell r="E3">
            <v>77571.428571428565</v>
          </cell>
        </row>
        <row r="4">
          <cell r="C4">
            <v>135750000</v>
          </cell>
          <cell r="D4">
            <v>135750000</v>
          </cell>
          <cell r="E4">
            <v>271500000</v>
          </cell>
        </row>
      </sheetData>
      <sheetData sheetId="14">
        <row r="2">
          <cell r="C2">
            <v>0</v>
          </cell>
          <cell r="D2">
            <v>2</v>
          </cell>
          <cell r="E2">
            <v>2</v>
          </cell>
        </row>
        <row r="3">
          <cell r="C3">
            <v>0</v>
          </cell>
          <cell r="D3">
            <v>51520</v>
          </cell>
          <cell r="E3">
            <v>51520</v>
          </cell>
        </row>
        <row r="4">
          <cell r="C4">
            <v>0</v>
          </cell>
          <cell r="D4">
            <v>180320000</v>
          </cell>
          <cell r="E4">
            <v>180320000</v>
          </cell>
        </row>
      </sheetData>
      <sheetData sheetId="15">
        <row r="2">
          <cell r="C2">
            <v>2</v>
          </cell>
          <cell r="D2">
            <v>2</v>
          </cell>
          <cell r="E2">
            <v>3</v>
          </cell>
        </row>
        <row r="3">
          <cell r="C3">
            <v>64285.714285714283</v>
          </cell>
          <cell r="D3">
            <v>64285.714285714283</v>
          </cell>
          <cell r="E3">
            <v>96428.571428571435</v>
          </cell>
        </row>
        <row r="4">
          <cell r="C4">
            <v>225000000</v>
          </cell>
          <cell r="D4">
            <v>225000000</v>
          </cell>
          <cell r="E4">
            <v>337500000</v>
          </cell>
        </row>
      </sheetData>
      <sheetData sheetId="16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</sheetData>
      <sheetData sheetId="17">
        <row r="2">
          <cell r="C2">
            <v>3</v>
          </cell>
          <cell r="D2">
            <v>4</v>
          </cell>
          <cell r="E2">
            <v>5</v>
          </cell>
        </row>
        <row r="3">
          <cell r="C3">
            <v>19225000</v>
          </cell>
          <cell r="D3">
            <v>19225000</v>
          </cell>
          <cell r="E3">
            <v>19225000</v>
          </cell>
        </row>
        <row r="4">
          <cell r="C4">
            <v>57675000</v>
          </cell>
          <cell r="D4">
            <v>76900000</v>
          </cell>
          <cell r="E4">
            <v>96125000</v>
          </cell>
        </row>
      </sheetData>
      <sheetData sheetId="18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</sheetData>
      <sheetData sheetId="19">
        <row r="2">
          <cell r="C2">
            <v>1</v>
          </cell>
          <cell r="D2">
            <v>1</v>
          </cell>
          <cell r="E2">
            <v>2</v>
          </cell>
        </row>
        <row r="3">
          <cell r="C3">
            <v>34285.714285714283</v>
          </cell>
          <cell r="D3">
            <v>34285.714285714283</v>
          </cell>
          <cell r="E3">
            <v>68571.428571428565</v>
          </cell>
        </row>
        <row r="4">
          <cell r="C4">
            <v>120000000</v>
          </cell>
          <cell r="D4">
            <v>120000000</v>
          </cell>
          <cell r="E4">
            <v>240000000</v>
          </cell>
        </row>
      </sheetData>
      <sheetData sheetId="20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0</v>
          </cell>
          <cell r="D4">
            <v>0</v>
          </cell>
          <cell r="E4">
            <v>0</v>
          </cell>
        </row>
      </sheetData>
      <sheetData sheetId="21">
        <row r="2">
          <cell r="C2">
            <v>3</v>
          </cell>
          <cell r="D2">
            <v>3</v>
          </cell>
          <cell r="E2">
            <v>4</v>
          </cell>
        </row>
        <row r="3">
          <cell r="C3">
            <v>16554.857142857141</v>
          </cell>
          <cell r="D3">
            <v>16554.857142857141</v>
          </cell>
          <cell r="E3">
            <v>22073.142857142859</v>
          </cell>
        </row>
        <row r="4">
          <cell r="C4">
            <v>57942000</v>
          </cell>
          <cell r="D4">
            <v>57942000</v>
          </cell>
          <cell r="E4">
            <v>77256000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B SOFIA"/>
      <sheetName val="EURB SAVA"/>
      <sheetName val="EURB BETSIBOKA"/>
      <sheetName val="EURB SE"/>
      <sheetName val="EURB SO "/>
      <sheetName val="EURB ANOSY"/>
      <sheetName val="EURB ANALA"/>
      <sheetName val="EURB ANALAMANGA"/>
      <sheetName val="EURB BONGOLAVA"/>
      <sheetName val="E URB BOENY"/>
      <sheetName val="E URB ANDROY"/>
      <sheetName val="E URB MELAKY"/>
      <sheetName val="E URB ITASY"/>
      <sheetName val="E URB IHOROMBE"/>
      <sheetName val="E URB HMATSIATRA"/>
      <sheetName val="E URB DIANA"/>
      <sheetName val="E URB ALAOTRA"/>
      <sheetName val="E URB MENABE"/>
      <sheetName val="E URB ANTSIANANA"/>
      <sheetName val=" E URB MANIA"/>
      <sheetName val=" E URB V7V"/>
      <sheetName val=" E URB VAKANA"/>
      <sheetName val="E URB NATIONAL"/>
    </sheetNames>
    <sheetDataSet>
      <sheetData sheetId="0">
        <row r="6">
          <cell r="E6">
            <v>69876</v>
          </cell>
          <cell r="F6">
            <v>74963.795440000002</v>
          </cell>
          <cell r="G6">
            <v>80647.097140800019</v>
          </cell>
          <cell r="H6">
            <v>86589.892121219862</v>
          </cell>
          <cell r="I6">
            <v>94696.17989427023</v>
          </cell>
          <cell r="J6">
            <v>103188.53330718839</v>
          </cell>
          <cell r="K6">
            <v>112082.21670619286</v>
          </cell>
          <cell r="L6">
            <v>123450.55582924957</v>
          </cell>
          <cell r="M6">
            <v>135367.6494852998</v>
          </cell>
          <cell r="N6">
            <v>150029.65802017634</v>
          </cell>
          <cell r="O6">
            <v>165406.61079580951</v>
          </cell>
          <cell r="P6">
            <v>183824.86043036988</v>
          </cell>
          <cell r="Q6">
            <v>203144.85326160179</v>
          </cell>
          <cell r="R6">
            <v>225830.93664211835</v>
          </cell>
          <cell r="S6">
            <v>249628.17512698672</v>
          </cell>
        </row>
        <row r="8">
          <cell r="E8">
            <v>169586</v>
          </cell>
          <cell r="F8">
            <v>174334.408</v>
          </cell>
          <cell r="G8">
            <v>179215.77142400001</v>
          </cell>
          <cell r="H8">
            <v>184233.813023872</v>
          </cell>
          <cell r="I8">
            <v>189392.35978854043</v>
          </cell>
          <cell r="J8">
            <v>194695.34586261955</v>
          </cell>
          <cell r="K8">
            <v>200146.81554677291</v>
          </cell>
          <cell r="L8">
            <v>205750.92638208254</v>
          </cell>
          <cell r="M8">
            <v>211511.95232078087</v>
          </cell>
          <cell r="N8">
            <v>217434.28698576274</v>
          </cell>
          <cell r="O8">
            <v>223522.44702136409</v>
          </cell>
          <cell r="P8">
            <v>229781.07553796229</v>
          </cell>
          <cell r="Q8">
            <v>236214.94565302524</v>
          </cell>
          <cell r="R8">
            <v>242828.96413130994</v>
          </cell>
        </row>
        <row r="9">
          <cell r="F9">
            <v>1729.8504496000007</v>
          </cell>
          <cell r="G9">
            <v>1932.322578272006</v>
          </cell>
          <cell r="H9">
            <v>2020.550293342747</v>
          </cell>
          <cell r="I9">
            <v>2756.1378428371254</v>
          </cell>
          <cell r="J9">
            <v>2887.4001603921761</v>
          </cell>
          <cell r="K9">
            <v>3023.8523556615196</v>
          </cell>
          <cell r="L9">
            <v>3865.2353018392805</v>
          </cell>
          <cell r="M9">
            <v>4051.8118430570785</v>
          </cell>
          <cell r="N9">
            <v>4985.0829018580243</v>
          </cell>
          <cell r="O9">
            <v>5228.1639437152771</v>
          </cell>
          <cell r="P9">
            <v>6262.2048757505272</v>
          </cell>
          <cell r="Q9">
            <v>6568.79756261885</v>
          </cell>
          <cell r="R9">
            <v>7713.2683493756313</v>
          </cell>
          <cell r="S9">
            <v>8091.0610848552469</v>
          </cell>
        </row>
        <row r="10">
          <cell r="F10">
            <v>3357.9449904000012</v>
          </cell>
          <cell r="G10">
            <v>3750.9791225280114</v>
          </cell>
          <cell r="H10">
            <v>3922.2446870770968</v>
          </cell>
          <cell r="I10">
            <v>5350.1499302132434</v>
          </cell>
          <cell r="J10">
            <v>5604.9532525259883</v>
          </cell>
          <cell r="K10">
            <v>5869.8310433429497</v>
          </cell>
          <cell r="L10">
            <v>7503.1038212174271</v>
          </cell>
          <cell r="M10">
            <v>7865.2818129931529</v>
          </cell>
          <cell r="N10">
            <v>9676.9256330185181</v>
          </cell>
          <cell r="O10">
            <v>10148.788831917891</v>
          </cell>
          <cell r="P10">
            <v>12156.044758809847</v>
          </cell>
          <cell r="Q10">
            <v>12751.195268613061</v>
          </cell>
          <cell r="R10">
            <v>14972.81503114093</v>
          </cell>
          <cell r="S10">
            <v>15706.177400013126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">
        <row r="6">
          <cell r="E6">
            <v>61506</v>
          </cell>
          <cell r="F6">
            <v>70380.467720000001</v>
          </cell>
          <cell r="G6">
            <v>79835.71952128</v>
          </cell>
          <cell r="H6">
            <v>92330.009626360305</v>
          </cell>
          <cell r="I6">
            <v>105461.38877322043</v>
          </cell>
          <cell r="J6">
            <v>119255.73842475767</v>
          </cell>
          <cell r="K6">
            <v>136526.13763481576</v>
          </cell>
          <cell r="L6">
            <v>154670.1827017121</v>
          </cell>
          <cell r="M6">
            <v>176667.71979706667</v>
          </cell>
          <cell r="N6">
            <v>199775.85754652304</v>
          </cell>
          <cell r="O6">
            <v>224039.54351762804</v>
          </cell>
          <cell r="P6">
            <v>252704.1584465779</v>
          </cell>
          <cell r="Q6">
            <v>282798.34480943112</v>
          </cell>
          <cell r="R6">
            <v>314379.68554838205</v>
          </cell>
          <cell r="S6">
            <v>347507.86746638361</v>
          </cell>
        </row>
        <row r="8">
          <cell r="E8">
            <v>236081</v>
          </cell>
          <cell r="F8">
            <v>242691.26800000001</v>
          </cell>
          <cell r="G8">
            <v>249486.62350400002</v>
          </cell>
          <cell r="H8">
            <v>256472.248962112</v>
          </cell>
          <cell r="I8">
            <v>263653.47193305113</v>
          </cell>
          <cell r="J8">
            <v>271035.76914717659</v>
          </cell>
          <cell r="K8">
            <v>278624.77068329754</v>
          </cell>
          <cell r="L8">
            <v>286426.26426242985</v>
          </cell>
          <cell r="M8">
            <v>294446.19966177788</v>
          </cell>
          <cell r="N8">
            <v>302690.69325230765</v>
          </cell>
          <cell r="O8">
            <v>311166.03266337229</v>
          </cell>
          <cell r="P8">
            <v>319878.6815779467</v>
          </cell>
          <cell r="Q8">
            <v>328835.28466212918</v>
          </cell>
          <cell r="R8">
            <v>338042.67263266881</v>
          </cell>
        </row>
        <row r="9">
          <cell r="F9">
            <v>3017.3190248000005</v>
          </cell>
          <cell r="G9">
            <v>3214.7856124352002</v>
          </cell>
          <cell r="H9">
            <v>4248.0586357273041</v>
          </cell>
          <cell r="I9">
            <v>4464.6689099324431</v>
          </cell>
          <cell r="J9">
            <v>4690.0788815226615</v>
          </cell>
          <cell r="K9">
            <v>5871.9357314197523</v>
          </cell>
          <cell r="L9">
            <v>6168.9753227447527</v>
          </cell>
          <cell r="M9">
            <v>7479.1626124205577</v>
          </cell>
          <cell r="N9">
            <v>7856.7668348151647</v>
          </cell>
          <cell r="O9">
            <v>8249.6532301757034</v>
          </cell>
          <cell r="P9">
            <v>9745.9690758429515</v>
          </cell>
          <cell r="Q9">
            <v>10232.023363370094</v>
          </cell>
          <cell r="R9">
            <v>10737.65585124332</v>
          </cell>
          <cell r="S9">
            <v>11263.581852120531</v>
          </cell>
        </row>
        <row r="10">
          <cell r="F10">
            <v>5857.1486952000005</v>
          </cell>
          <cell r="G10">
            <v>6240.4661888447999</v>
          </cell>
          <cell r="H10">
            <v>8246.2314693530006</v>
          </cell>
          <cell r="I10">
            <v>8666.7102369276836</v>
          </cell>
          <cell r="J10">
            <v>9104.2707700145784</v>
          </cell>
          <cell r="K10">
            <v>11398.463478638343</v>
          </cell>
          <cell r="L10">
            <v>11975.069744151579</v>
          </cell>
          <cell r="M10">
            <v>14518.374482934023</v>
          </cell>
          <cell r="N10">
            <v>15251.3709146412</v>
          </cell>
          <cell r="O10">
            <v>16014.032740929304</v>
          </cell>
          <cell r="P10">
            <v>18918.645853106907</v>
          </cell>
          <cell r="Q10">
            <v>19862.162999483124</v>
          </cell>
          <cell r="R10">
            <v>20843.684887707619</v>
          </cell>
          <cell r="S10">
            <v>21864.60006588103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2">
        <row r="6">
          <cell r="E6">
            <v>29863</v>
          </cell>
          <cell r="F6">
            <v>33330.360839999994</v>
          </cell>
          <cell r="G6">
            <v>36967.921199520002</v>
          </cell>
          <cell r="H6">
            <v>40783.053936274562</v>
          </cell>
          <cell r="I6">
            <v>44782.851256066955</v>
          </cell>
          <cell r="J6">
            <v>49953.960718229966</v>
          </cell>
          <cell r="K6">
            <v>55379.542554889355</v>
          </cell>
          <cell r="L6">
            <v>61069.793069198582</v>
          </cell>
          <cell r="M6">
            <v>68099.163244898577</v>
          </cell>
          <cell r="N6">
            <v>75474.299432671512</v>
          </cell>
          <cell r="O6">
            <v>83209.05350297573</v>
          </cell>
          <cell r="P6">
            <v>92473.556940342314</v>
          </cell>
          <cell r="Q6">
            <v>102191.6366722551</v>
          </cell>
          <cell r="R6">
            <v>113602.8341174197</v>
          </cell>
          <cell r="S6">
            <v>125560.38433792861</v>
          </cell>
        </row>
        <row r="8">
          <cell r="E8">
            <v>85300</v>
          </cell>
          <cell r="F8">
            <v>87688.4</v>
          </cell>
          <cell r="G8">
            <v>90143.675199999998</v>
          </cell>
          <cell r="H8">
            <v>92667.698105599993</v>
          </cell>
          <cell r="I8">
            <v>95262.393652556799</v>
          </cell>
          <cell r="J8">
            <v>97929.740674828383</v>
          </cell>
          <cell r="K8">
            <v>100671.77341372358</v>
          </cell>
          <cell r="L8">
            <v>103490.58306930785</v>
          </cell>
          <cell r="M8">
            <v>106388.31939524847</v>
          </cell>
          <cell r="N8">
            <v>109367.19233831544</v>
          </cell>
          <cell r="O8">
            <v>112429.47372378827</v>
          </cell>
          <cell r="P8">
            <v>115577.49898805434</v>
          </cell>
          <cell r="Q8">
            <v>118813.66895971987</v>
          </cell>
          <cell r="R8">
            <v>122140.45169059203</v>
          </cell>
        </row>
        <row r="9">
          <cell r="F9">
            <v>1178.902685599998</v>
          </cell>
          <cell r="G9">
            <v>1236.7705222368029</v>
          </cell>
          <cell r="H9">
            <v>1297.1451304965506</v>
          </cell>
          <cell r="I9">
            <v>1359.9310887294137</v>
          </cell>
          <cell r="J9">
            <v>1758.1772171354239</v>
          </cell>
          <cell r="K9">
            <v>1844.6978244641923</v>
          </cell>
          <cell r="L9">
            <v>1934.6851748651375</v>
          </cell>
          <cell r="M9">
            <v>2389.9858597379985</v>
          </cell>
          <cell r="N9">
            <v>2507.5463038427984</v>
          </cell>
          <cell r="O9">
            <v>2629.8163839034341</v>
          </cell>
          <cell r="P9">
            <v>3149.9311687046388</v>
          </cell>
          <cell r="Q9">
            <v>3304.1471088503486</v>
          </cell>
          <cell r="R9">
            <v>3879.8071313559626</v>
          </cell>
          <cell r="S9">
            <v>4065.5670749730311</v>
          </cell>
        </row>
        <row r="10">
          <cell r="F10">
            <v>2288.4581543999961</v>
          </cell>
          <cell r="G10">
            <v>2400.7898372832055</v>
          </cell>
          <cell r="H10">
            <v>2517.9876062580097</v>
          </cell>
          <cell r="I10">
            <v>2639.8662310629793</v>
          </cell>
          <cell r="J10">
            <v>3412.9322450275872</v>
          </cell>
          <cell r="K10">
            <v>3580.8840121951966</v>
          </cell>
          <cell r="L10">
            <v>3755.5653394440906</v>
          </cell>
          <cell r="M10">
            <v>4639.3843159619964</v>
          </cell>
          <cell r="N10">
            <v>4867.5898839301381</v>
          </cell>
          <cell r="O10">
            <v>5104.9376864007836</v>
          </cell>
          <cell r="P10">
            <v>6114.5722686619456</v>
          </cell>
          <cell r="Q10">
            <v>6413.9326230624411</v>
          </cell>
          <cell r="R10">
            <v>7531.3903138086325</v>
          </cell>
          <cell r="S10">
            <v>7891.9831455358835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3">
        <row r="6">
          <cell r="E6">
            <v>40955</v>
          </cell>
          <cell r="F6">
            <v>44273.143279999997</v>
          </cell>
          <cell r="G6">
            <v>49203.017612800002</v>
          </cell>
          <cell r="H6">
            <v>54374.254763905294</v>
          </cell>
          <cell r="I6">
            <v>59796.506029664037</v>
          </cell>
          <cell r="J6">
            <v>66816.095867928947</v>
          </cell>
          <cell r="K6">
            <v>74181.902276409441</v>
          </cell>
          <cell r="L6">
            <v>81907.810024604376</v>
          </cell>
          <cell r="M6">
            <v>91459.955317818589</v>
          </cell>
          <cell r="N6">
            <v>101482.8050243935</v>
          </cell>
          <cell r="O6">
            <v>113529.4109384656</v>
          </cell>
          <cell r="P6">
            <v>126171.06426458663</v>
          </cell>
          <cell r="Q6">
            <v>139431.64311879469</v>
          </cell>
          <cell r="R6">
            <v>155002.5907991773</v>
          </cell>
          <cell r="S6">
            <v>171336.19714145621</v>
          </cell>
        </row>
        <row r="8">
          <cell r="E8">
            <v>116398</v>
          </cell>
          <cell r="F8">
            <v>119657.144</v>
          </cell>
          <cell r="G8">
            <v>123007.54403200001</v>
          </cell>
          <cell r="H8">
            <v>126451.75526489601</v>
          </cell>
          <cell r="I8">
            <v>129992.4044123131</v>
          </cell>
          <cell r="J8">
            <v>133632.19173585786</v>
          </cell>
          <cell r="K8">
            <v>137373.89310446189</v>
          </cell>
          <cell r="L8">
            <v>141220.36211138681</v>
          </cell>
          <cell r="M8">
            <v>145174.53225050564</v>
          </cell>
          <cell r="N8">
            <v>149239.41915351979</v>
          </cell>
          <cell r="O8">
            <v>153418.12288981833</v>
          </cell>
          <cell r="P8">
            <v>157713.83033073324</v>
          </cell>
          <cell r="Q8">
            <v>162129.81757999377</v>
          </cell>
          <cell r="R8">
            <v>166669.45247223359</v>
          </cell>
        </row>
        <row r="9">
          <cell r="F9">
            <v>1128.1687151999988</v>
          </cell>
          <cell r="G9">
            <v>1676.1572731520021</v>
          </cell>
          <cell r="H9">
            <v>1758.2206313757993</v>
          </cell>
          <cell r="I9">
            <v>1843.5654303579729</v>
          </cell>
          <cell r="J9">
            <v>2386.6605450100697</v>
          </cell>
          <cell r="K9">
            <v>2504.3741788833681</v>
          </cell>
          <cell r="L9">
            <v>2626.8086343862783</v>
          </cell>
          <cell r="M9">
            <v>3247.7293996928324</v>
          </cell>
          <cell r="N9">
            <v>3407.76890023547</v>
          </cell>
          <cell r="O9">
            <v>4095.8460107845158</v>
          </cell>
          <cell r="P9">
            <v>4298.16213088115</v>
          </cell>
          <cell r="Q9">
            <v>4508.5968104307394</v>
          </cell>
          <cell r="R9">
            <v>5294.1222113300882</v>
          </cell>
          <cell r="S9">
            <v>5553.4261563748314</v>
          </cell>
        </row>
        <row r="10">
          <cell r="F10">
            <v>2189.974564799998</v>
          </cell>
          <cell r="G10">
            <v>3253.7170596480037</v>
          </cell>
          <cell r="H10">
            <v>3413.0165197294928</v>
          </cell>
          <cell r="I10">
            <v>3578.6858354007704</v>
          </cell>
          <cell r="J10">
            <v>4632.9292932548406</v>
          </cell>
          <cell r="K10">
            <v>4861.432229597126</v>
          </cell>
          <cell r="L10">
            <v>5099.0991138086574</v>
          </cell>
          <cell r="M10">
            <v>6304.4158935213809</v>
          </cell>
          <cell r="N10">
            <v>6615.0808063394416</v>
          </cell>
          <cell r="O10">
            <v>7950.7599032875896</v>
          </cell>
          <cell r="P10">
            <v>8343.4911952398779</v>
          </cell>
          <cell r="Q10">
            <v>8751.9820437773178</v>
          </cell>
          <cell r="R10">
            <v>10276.825469052525</v>
          </cell>
          <cell r="S10">
            <v>10780.180185904084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4">
        <row r="6">
          <cell r="E6">
            <v>260800.00000000003</v>
          </cell>
          <cell r="F6">
            <v>272443.46358600003</v>
          </cell>
          <cell r="G6">
            <v>284492.90472688805</v>
          </cell>
          <cell r="H6">
            <v>297003.51889621437</v>
          </cell>
          <cell r="I6">
            <v>314663.75261812576</v>
          </cell>
          <cell r="J6">
            <v>333080.10866964958</v>
          </cell>
          <cell r="K6">
            <v>352281.08427800611</v>
          </cell>
          <cell r="L6">
            <v>372296.17971523362</v>
          </cell>
          <cell r="M6">
            <v>398373.66181667778</v>
          </cell>
          <cell r="N6">
            <v>425619.60271090601</v>
          </cell>
          <cell r="O6">
            <v>454078.99134434684</v>
          </cell>
          <cell r="P6">
            <v>489466.82559631707</v>
          </cell>
          <cell r="Q6">
            <v>526480.38063718367</v>
          </cell>
          <cell r="R6">
            <v>571173.23313758289</v>
          </cell>
          <cell r="S6">
            <v>615800.82188299426</v>
          </cell>
        </row>
        <row r="8">
          <cell r="E8">
            <v>418347</v>
          </cell>
          <cell r="F8">
            <v>430060.71600000001</v>
          </cell>
          <cell r="G8">
            <v>442102.41604800004</v>
          </cell>
          <cell r="H8">
            <v>454481.28369734407</v>
          </cell>
          <cell r="I8">
            <v>467206.75964086968</v>
          </cell>
          <cell r="J8">
            <v>480288.54891081405</v>
          </cell>
          <cell r="K8">
            <v>493736.62828031683</v>
          </cell>
          <cell r="L8">
            <v>507561.25387216569</v>
          </cell>
          <cell r="M8">
            <v>521772.96898058633</v>
          </cell>
          <cell r="N8">
            <v>536382.61211204273</v>
          </cell>
          <cell r="O8">
            <v>551401.32525117998</v>
          </cell>
          <cell r="P8">
            <v>566840.56235821301</v>
          </cell>
          <cell r="Q8">
            <v>582712.09810424293</v>
          </cell>
          <cell r="R8">
            <v>599028.03685116174</v>
          </cell>
        </row>
        <row r="9">
          <cell r="F9">
            <v>3958.7776192399997</v>
          </cell>
          <cell r="G9">
            <v>4096.8099879019292</v>
          </cell>
          <cell r="H9">
            <v>4253.6088175709492</v>
          </cell>
          <cell r="I9">
            <v>6004.479465449871</v>
          </cell>
          <cell r="J9">
            <v>6261.561057518099</v>
          </cell>
          <cell r="K9">
            <v>6528.3317068412207</v>
          </cell>
          <cell r="L9">
            <v>6805.1324486573558</v>
          </cell>
          <cell r="M9">
            <v>8866.3439144910135</v>
          </cell>
          <cell r="N9">
            <v>9263.6199040375996</v>
          </cell>
          <cell r="O9">
            <v>9676.1921353698835</v>
          </cell>
          <cell r="P9">
            <v>12031.863645669879</v>
          </cell>
          <cell r="Q9">
            <v>12584.608713894646</v>
          </cell>
          <cell r="R9">
            <v>15195.569850135738</v>
          </cell>
          <cell r="S9">
            <v>15173.380173439866</v>
          </cell>
        </row>
        <row r="10">
          <cell r="F10">
            <v>7684.6859667599992</v>
          </cell>
          <cell r="G10">
            <v>7952.6311529860977</v>
          </cell>
          <cell r="H10">
            <v>8257.0053517553715</v>
          </cell>
          <cell r="I10">
            <v>11655.754256461514</v>
          </cell>
          <cell r="J10">
            <v>12154.794994005722</v>
          </cell>
          <cell r="K10">
            <v>12672.64390151531</v>
          </cell>
          <cell r="L10">
            <v>13209.962988570162</v>
          </cell>
          <cell r="M10">
            <v>17211.138186953143</v>
          </cell>
          <cell r="N10">
            <v>17982.320990190634</v>
          </cell>
          <cell r="O10">
            <v>18783.196498070949</v>
          </cell>
          <cell r="P10">
            <v>23355.97060630035</v>
          </cell>
          <cell r="Q10">
            <v>24428.94632697196</v>
          </cell>
          <cell r="R10">
            <v>29497.282650263489</v>
          </cell>
          <cell r="S10">
            <v>29454.208571971503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5">
        <row r="6">
          <cell r="E6">
            <v>47738</v>
          </cell>
          <cell r="F6">
            <v>51640.972246400008</v>
          </cell>
          <cell r="G6">
            <v>55723.468735219212</v>
          </cell>
          <cell r="H6">
            <v>61349.28482785399</v>
          </cell>
          <cell r="I6">
            <v>67246.459422187909</v>
          </cell>
          <cell r="J6">
            <v>74857.917177329597</v>
          </cell>
          <cell r="K6">
            <v>82842.895342572214</v>
          </cell>
          <cell r="L6">
            <v>91216.343678001402</v>
          </cell>
          <cell r="M6">
            <v>99993.756290266057</v>
          </cell>
          <cell r="N6">
            <v>110790.59262761907</v>
          </cell>
          <cell r="O6">
            <v>122113.65669493229</v>
          </cell>
          <cell r="P6">
            <v>135674.17521399591</v>
          </cell>
          <cell r="Q6">
            <v>149898.34566327828</v>
          </cell>
          <cell r="R6">
            <v>166598.90139810313</v>
          </cell>
          <cell r="S6">
            <v>183621.39019754468</v>
          </cell>
        </row>
        <row r="8">
          <cell r="E8">
            <v>124744</v>
          </cell>
          <cell r="F8">
            <v>128236.83199999999</v>
          </cell>
          <cell r="G8">
            <v>131827.463296</v>
          </cell>
          <cell r="H8">
            <v>135518.632268288</v>
          </cell>
          <cell r="I8">
            <v>139313.15397180006</v>
          </cell>
          <cell r="J8">
            <v>143213.92228301047</v>
          </cell>
          <cell r="K8">
            <v>147223.91210693476</v>
          </cell>
          <cell r="L8">
            <v>151346.18164592894</v>
          </cell>
          <cell r="M8">
            <v>155583.87473201496</v>
          </cell>
          <cell r="N8">
            <v>159940.22322451137</v>
          </cell>
          <cell r="O8">
            <v>164418.54947479768</v>
          </cell>
          <cell r="P8">
            <v>169022.26886009201</v>
          </cell>
          <cell r="Q8">
            <v>173754.89238817457</v>
          </cell>
          <cell r="R8">
            <v>178620.02937504346</v>
          </cell>
        </row>
        <row r="9">
          <cell r="F9">
            <v>1327.0105637760028</v>
          </cell>
          <cell r="G9">
            <v>1388.0488061985295</v>
          </cell>
          <cell r="H9">
            <v>1912.7774714958243</v>
          </cell>
          <cell r="I9">
            <v>2005.0393620735326</v>
          </cell>
          <cell r="J9">
            <v>2587.8956367481742</v>
          </cell>
          <cell r="K9">
            <v>2714.8925761824898</v>
          </cell>
          <cell r="L9">
            <v>2846.9724340459243</v>
          </cell>
          <cell r="M9">
            <v>2984.3202881699831</v>
          </cell>
          <cell r="N9">
            <v>3670.9243547000256</v>
          </cell>
          <cell r="O9">
            <v>3849.8417828864931</v>
          </cell>
          <cell r="P9">
            <v>4610.5762964816331</v>
          </cell>
          <cell r="Q9">
            <v>4836.2179527560038</v>
          </cell>
          <cell r="R9">
            <v>5678.1889498404507</v>
          </cell>
          <cell r="S9">
            <v>5787.6461918101268</v>
          </cell>
        </row>
        <row r="10">
          <cell r="F10">
            <v>2575.9616826240053</v>
          </cell>
          <cell r="G10">
            <v>2694.4476826206751</v>
          </cell>
          <cell r="H10">
            <v>3713.0386211389532</v>
          </cell>
          <cell r="I10">
            <v>3892.1352322603871</v>
          </cell>
          <cell r="J10">
            <v>5023.5621183935145</v>
          </cell>
          <cell r="K10">
            <v>5270.0855890601279</v>
          </cell>
          <cell r="L10">
            <v>5526.4759013832645</v>
          </cell>
          <cell r="M10">
            <v>5793.0923240946731</v>
          </cell>
          <cell r="N10">
            <v>7125.9119826529904</v>
          </cell>
          <cell r="O10">
            <v>7473.2222844267217</v>
          </cell>
          <cell r="P10">
            <v>8949.9422225819926</v>
          </cell>
          <cell r="Q10">
            <v>9387.952496526359</v>
          </cell>
          <cell r="R10">
            <v>11022.366784984404</v>
          </cell>
          <cell r="S10">
            <v>11234.842607631423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6">
        <row r="6">
          <cell r="E6">
            <v>38032</v>
          </cell>
          <cell r="F6">
            <v>47377.751390400001</v>
          </cell>
          <cell r="G6">
            <v>57204.211226771193</v>
          </cell>
          <cell r="H6">
            <v>69728.278535831196</v>
          </cell>
          <cell r="I6">
            <v>82908.845512596745</v>
          </cell>
          <cell r="J6">
            <v>96772.857269689091</v>
          </cell>
          <cell r="K6">
            <v>113721.40432570799</v>
          </cell>
          <cell r="L6">
            <v>131543.20009676451</v>
          </cell>
          <cell r="M6">
            <v>150273.85885000887</v>
          </cell>
          <cell r="N6">
            <v>169950.30462455904</v>
          </cell>
          <cell r="O6">
            <v>190610.81665714562</v>
          </cell>
          <cell r="P6">
            <v>215019.60245826235</v>
          </cell>
          <cell r="Q6">
            <v>240645.84138398242</v>
          </cell>
          <cell r="R6">
            <v>267538.57432121551</v>
          </cell>
          <cell r="S6">
            <v>295985.42230112944</v>
          </cell>
        </row>
        <row r="8">
          <cell r="E8">
            <v>201079</v>
          </cell>
          <cell r="F8">
            <v>206709.212</v>
          </cell>
          <cell r="G8">
            <v>212497.06993599999</v>
          </cell>
          <cell r="H8">
            <v>218446.987894208</v>
          </cell>
          <cell r="I8">
            <v>224563.50355524581</v>
          </cell>
          <cell r="J8">
            <v>230851.28165479269</v>
          </cell>
          <cell r="K8">
            <v>237315.11754112688</v>
          </cell>
          <cell r="L8">
            <v>243959.94083227843</v>
          </cell>
          <cell r="M8">
            <v>250790.81917558223</v>
          </cell>
          <cell r="N8">
            <v>257812.96211249853</v>
          </cell>
          <cell r="O8">
            <v>265031.72505164851</v>
          </cell>
          <cell r="P8">
            <v>272452.61335309467</v>
          </cell>
          <cell r="Q8">
            <v>280081.28652698133</v>
          </cell>
          <cell r="R8">
            <v>287923.56254973682</v>
          </cell>
        </row>
        <row r="9">
          <cell r="F9">
            <v>3177.5554727360004</v>
          </cell>
          <cell r="G9">
            <v>3340.9963443662054</v>
          </cell>
          <cell r="H9">
            <v>4258.1828850804013</v>
          </cell>
          <cell r="I9">
            <v>4481.3927721002874</v>
          </cell>
          <cell r="J9">
            <v>4713.7639974113981</v>
          </cell>
          <cell r="K9">
            <v>5762.505999046426</v>
          </cell>
          <cell r="L9">
            <v>6059.4105621592189</v>
          </cell>
          <cell r="M9">
            <v>6368.4239761030803</v>
          </cell>
          <cell r="N9">
            <v>6689.9915633470591</v>
          </cell>
          <cell r="O9">
            <v>7024.5740910794402</v>
          </cell>
          <cell r="P9">
            <v>8298.9871723796878</v>
          </cell>
          <cell r="Q9">
            <v>8712.9212347448247</v>
          </cell>
          <cell r="R9">
            <v>9143.5291986592492</v>
          </cell>
          <cell r="S9">
            <v>9671.928313170738</v>
          </cell>
        </row>
        <row r="10">
          <cell r="F10">
            <v>6168.1959176640012</v>
          </cell>
          <cell r="G10">
            <v>6485.4634920049866</v>
          </cell>
          <cell r="H10">
            <v>8265.8844239796017</v>
          </cell>
          <cell r="I10">
            <v>8699.1742046652635</v>
          </cell>
          <cell r="J10">
            <v>9150.2477596809495</v>
          </cell>
          <cell r="K10">
            <v>11186.041056972474</v>
          </cell>
          <cell r="L10">
            <v>11762.385208897307</v>
          </cell>
          <cell r="M10">
            <v>12362.234777141273</v>
          </cell>
          <cell r="N10">
            <v>12986.454211203114</v>
          </cell>
          <cell r="O10">
            <v>13635.937941507147</v>
          </cell>
          <cell r="P10">
            <v>16109.79862873704</v>
          </cell>
          <cell r="Q10">
            <v>16913.317690975247</v>
          </cell>
          <cell r="R10">
            <v>17749.203738573837</v>
          </cell>
          <cell r="S10">
            <v>18774.919666743197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7">
        <row r="6">
          <cell r="E6">
            <v>1243138</v>
          </cell>
          <cell r="F6">
            <v>1292788</v>
          </cell>
          <cell r="G6">
            <v>1344232</v>
          </cell>
          <cell r="H6">
            <v>1397543</v>
          </cell>
          <cell r="I6">
            <v>1452786</v>
          </cell>
          <cell r="J6">
            <v>1510027</v>
          </cell>
          <cell r="K6">
            <v>1569334</v>
          </cell>
          <cell r="L6">
            <v>1630779</v>
          </cell>
          <cell r="M6">
            <v>1694434</v>
          </cell>
          <cell r="N6">
            <v>1760375</v>
          </cell>
          <cell r="O6">
            <v>1828681</v>
          </cell>
          <cell r="P6">
            <v>1899432</v>
          </cell>
          <cell r="Q6">
            <v>1972711</v>
          </cell>
          <cell r="R6">
            <v>2048604</v>
          </cell>
          <cell r="S6">
            <v>2123590.9276884119</v>
          </cell>
        </row>
        <row r="8">
          <cell r="E8">
            <v>1442671</v>
          </cell>
          <cell r="F8">
            <v>1483065</v>
          </cell>
          <cell r="G8">
            <v>1524590.82</v>
          </cell>
          <cell r="H8">
            <v>1567280</v>
          </cell>
          <cell r="I8">
            <v>1611163.84</v>
          </cell>
          <cell r="J8">
            <v>1656276.4275200001</v>
          </cell>
          <cell r="K8">
            <v>1702652.1674905601</v>
          </cell>
          <cell r="L8">
            <v>1750326.4281802957</v>
          </cell>
          <cell r="M8">
            <v>1799335</v>
          </cell>
          <cell r="N8">
            <v>1849717</v>
          </cell>
          <cell r="O8">
            <v>1901509.0759999999</v>
          </cell>
          <cell r="P8">
            <v>1954751.3301279999</v>
          </cell>
          <cell r="Q8">
            <v>2009484.3673715838</v>
          </cell>
          <cell r="R8">
            <v>2065749.9296579883</v>
          </cell>
        </row>
        <row r="9">
          <cell r="F9">
            <v>16881</v>
          </cell>
          <cell r="G9">
            <v>17490.960000000003</v>
          </cell>
          <cell r="H9">
            <v>18125.740000000002</v>
          </cell>
          <cell r="I9">
            <v>18782.620000000003</v>
          </cell>
          <cell r="J9">
            <v>19461.940000000002</v>
          </cell>
          <cell r="K9">
            <v>20164.38</v>
          </cell>
          <cell r="L9">
            <v>20891.300000000003</v>
          </cell>
          <cell r="M9">
            <v>21642.7</v>
          </cell>
          <cell r="N9">
            <v>22419.940000000002</v>
          </cell>
          <cell r="O9">
            <v>23224.04</v>
          </cell>
          <cell r="P9">
            <v>24055.34</v>
          </cell>
          <cell r="Q9">
            <v>24914.86</v>
          </cell>
          <cell r="R9">
            <v>25803.620000000003</v>
          </cell>
          <cell r="S9">
            <v>25495.555414060047</v>
          </cell>
        </row>
        <row r="10">
          <cell r="F10">
            <v>32769</v>
          </cell>
          <cell r="G10">
            <v>33953.040000000001</v>
          </cell>
          <cell r="H10">
            <v>35185.26</v>
          </cell>
          <cell r="I10">
            <v>36460.380000000005</v>
          </cell>
          <cell r="J10">
            <v>37779.060000000005</v>
          </cell>
          <cell r="K10">
            <v>39142.620000000003</v>
          </cell>
          <cell r="L10">
            <v>40553.700000000004</v>
          </cell>
          <cell r="M10">
            <v>42012.3</v>
          </cell>
          <cell r="N10">
            <v>43521.060000000005</v>
          </cell>
          <cell r="O10">
            <v>45081.96</v>
          </cell>
          <cell r="P10">
            <v>46695.66</v>
          </cell>
          <cell r="Q10">
            <v>48364.14</v>
          </cell>
          <cell r="R10">
            <v>50089.380000000005</v>
          </cell>
          <cell r="S10">
            <v>49491.372274351859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8">
        <row r="6">
          <cell r="E6">
            <v>41150</v>
          </cell>
          <cell r="F6">
            <v>43723.467568000007</v>
          </cell>
          <cell r="G6">
            <v>46407.777434304007</v>
          </cell>
          <cell r="H6">
            <v>49208.129454547714</v>
          </cell>
          <cell r="I6">
            <v>52128.917490416585</v>
          </cell>
          <cell r="J6">
            <v>55174.690482801743</v>
          </cell>
          <cell r="K6">
            <v>59165.445629011876</v>
          </cell>
          <cell r="L6">
            <v>63336.426106071267</v>
          </cell>
          <cell r="M6">
            <v>67694.595780472839</v>
          </cell>
          <cell r="N6">
            <v>72247.167198573719</v>
          </cell>
          <cell r="O6">
            <v>77001.610052996373</v>
          </cell>
          <cell r="P6">
            <v>81965.659928183013</v>
          </cell>
          <cell r="Q6">
            <v>88109.53697674071</v>
          </cell>
          <cell r="R6">
            <v>94533.210062633923</v>
          </cell>
          <cell r="S6">
            <v>101684.77549899304</v>
          </cell>
        </row>
        <row r="8">
          <cell r="E8">
            <v>69080</v>
          </cell>
          <cell r="F8">
            <v>71014.240000000005</v>
          </cell>
          <cell r="G8">
            <v>73002.638720000003</v>
          </cell>
          <cell r="H8">
            <v>75046.712604159999</v>
          </cell>
          <cell r="I8">
            <v>77148.020557076481</v>
          </cell>
          <cell r="J8">
            <v>79308.165132674621</v>
          </cell>
          <cell r="K8">
            <v>81528.79375638951</v>
          </cell>
          <cell r="L8">
            <v>83811.599981568419</v>
          </cell>
          <cell r="M8">
            <v>86158.324781052332</v>
          </cell>
          <cell r="N8">
            <v>88570.757874921794</v>
          </cell>
          <cell r="O8">
            <v>91050.739095419602</v>
          </cell>
          <cell r="P8">
            <v>93600.159790091348</v>
          </cell>
          <cell r="Q8">
            <v>96220.964264213908</v>
          </cell>
          <cell r="R8">
            <v>98915.151263611901</v>
          </cell>
        </row>
        <row r="9">
          <cell r="F9">
            <v>874.97897312000259</v>
          </cell>
          <cell r="G9">
            <v>912.66535454336008</v>
          </cell>
          <cell r="H9">
            <v>952.11968688286038</v>
          </cell>
          <cell r="I9">
            <v>993.06793219541612</v>
          </cell>
          <cell r="J9">
            <v>1035.562817410954</v>
          </cell>
          <cell r="K9">
            <v>1356.8567497114452</v>
          </cell>
          <cell r="L9">
            <v>1418.133362200193</v>
          </cell>
          <cell r="M9">
            <v>1481.7776892965344</v>
          </cell>
          <cell r="N9">
            <v>1547.8742821542996</v>
          </cell>
          <cell r="O9">
            <v>1616.5105705037024</v>
          </cell>
          <cell r="P9">
            <v>1687.7769575634577</v>
          </cell>
          <cell r="Q9">
            <v>2088.9181965096172</v>
          </cell>
          <cell r="R9">
            <v>2184.0488492036925</v>
          </cell>
          <cell r="S9">
            <v>2431.5322483620998</v>
          </cell>
        </row>
        <row r="10">
          <cell r="F10">
            <v>1698.4885948800049</v>
          </cell>
          <cell r="G10">
            <v>1771.6445117606402</v>
          </cell>
          <cell r="H10">
            <v>1848.2323333608465</v>
          </cell>
          <cell r="I10">
            <v>1927.7201036734548</v>
          </cell>
          <cell r="J10">
            <v>2010.2101749742046</v>
          </cell>
          <cell r="K10">
            <v>2633.8983964986878</v>
          </cell>
          <cell r="L10">
            <v>2752.847114859198</v>
          </cell>
          <cell r="M10">
            <v>2876.3919851050373</v>
          </cell>
          <cell r="N10">
            <v>3004.6971359465815</v>
          </cell>
          <cell r="O10">
            <v>3137.9322839189517</v>
          </cell>
          <cell r="P10">
            <v>3276.2729176231824</v>
          </cell>
          <cell r="Q10">
            <v>4054.9588520480802</v>
          </cell>
          <cell r="R10">
            <v>4239.6242366895212</v>
          </cell>
          <cell r="S10">
            <v>4720.0331879970172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9">
        <row r="6">
          <cell r="E6">
            <v>233046.99999999997</v>
          </cell>
          <cell r="F6">
            <v>246747.38098559997</v>
          </cell>
          <cell r="G6">
            <v>261011.86246407681</v>
          </cell>
          <cell r="H6">
            <v>275881.70495865558</v>
          </cell>
          <cell r="I6">
            <v>291379.62533275894</v>
          </cell>
          <cell r="J6">
            <v>307529.13799112447</v>
          </cell>
          <cell r="K6">
            <v>324354.58173209766</v>
          </cell>
          <cell r="L6">
            <v>341881.1474783803</v>
          </cell>
          <cell r="M6">
            <v>360134.90691437677</v>
          </cell>
          <cell r="N6">
            <v>379142.842059166</v>
          </cell>
          <cell r="O6">
            <v>403519.89288915251</v>
          </cell>
          <cell r="P6">
            <v>428964.81057744386</v>
          </cell>
          <cell r="Q6">
            <v>455518.28406025446</v>
          </cell>
          <cell r="R6">
            <v>483222.44364660978</v>
          </cell>
          <cell r="S6">
            <v>512274.5922127614</v>
          </cell>
        </row>
        <row r="8">
          <cell r="E8">
            <v>348016</v>
          </cell>
          <cell r="F8">
            <v>357760.44799999997</v>
          </cell>
          <cell r="G8">
            <v>367777.740544</v>
          </cell>
          <cell r="H8">
            <v>378075.51727923198</v>
          </cell>
          <cell r="I8">
            <v>388661.63176305045</v>
          </cell>
          <cell r="J8">
            <v>399544.15745241585</v>
          </cell>
          <cell r="K8">
            <v>410731.39386108349</v>
          </cell>
          <cell r="L8">
            <v>422231.87288919382</v>
          </cell>
          <cell r="M8">
            <v>434054.36533009127</v>
          </cell>
          <cell r="N8">
            <v>446207.88755933382</v>
          </cell>
          <cell r="O8">
            <v>458701.70841099514</v>
          </cell>
          <cell r="P8">
            <v>471545.35624650301</v>
          </cell>
          <cell r="Q8">
            <v>484748.62622140511</v>
          </cell>
          <cell r="R8">
            <v>498321.58775560447</v>
          </cell>
        </row>
        <row r="9">
          <cell r="F9">
            <v>4658.1295351040008</v>
          </cell>
          <cell r="G9">
            <v>4849.9237026821256</v>
          </cell>
          <cell r="H9">
            <v>5055.7464481567822</v>
          </cell>
          <cell r="I9">
            <v>5269.2929271951416</v>
          </cell>
          <cell r="J9">
            <v>5490.8343038442827</v>
          </cell>
          <cell r="K9">
            <v>5720.6508719308849</v>
          </cell>
          <cell r="L9">
            <v>5959.0323537360964</v>
          </cell>
          <cell r="M9">
            <v>6206.2782082388003</v>
          </cell>
          <cell r="N9">
            <v>6462.6979492283372</v>
          </cell>
          <cell r="O9">
            <v>8288.1972821954168</v>
          </cell>
          <cell r="P9">
            <v>8651.2720140190577</v>
          </cell>
          <cell r="Q9">
            <v>9028.1809841556042</v>
          </cell>
          <cell r="R9">
            <v>9419.4142593608103</v>
          </cell>
          <cell r="S9">
            <v>9877.7305124915511</v>
          </cell>
        </row>
        <row r="10">
          <cell r="F10">
            <v>9042.2514504960018</v>
          </cell>
          <cell r="G10">
            <v>9414.557775794714</v>
          </cell>
          <cell r="H10">
            <v>9814.0960464219879</v>
          </cell>
          <cell r="I10">
            <v>10228.627446908216</v>
          </cell>
          <cell r="J10">
            <v>10658.678354521255</v>
          </cell>
          <cell r="K10">
            <v>11104.792869042307</v>
          </cell>
          <cell r="L10">
            <v>11567.53339254654</v>
          </cell>
          <cell r="M10">
            <v>12047.481227757671</v>
          </cell>
          <cell r="N10">
            <v>12545.237195560891</v>
          </cell>
          <cell r="O10">
            <v>16088.853547791103</v>
          </cell>
          <cell r="P10">
            <v>16793.645674272288</v>
          </cell>
          <cell r="Q10">
            <v>17525.292498654999</v>
          </cell>
          <cell r="R10">
            <v>18284.745326994514</v>
          </cell>
          <cell r="S10">
            <v>19174.418053660069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0">
        <row r="6">
          <cell r="E6">
            <v>28967</v>
          </cell>
          <cell r="F6">
            <v>70489.553939999998</v>
          </cell>
          <cell r="G6">
            <v>99301.506431920003</v>
          </cell>
          <cell r="H6">
            <v>135189.60762131552</v>
          </cell>
          <cell r="I6">
            <v>173009.59009627454</v>
          </cell>
          <cell r="J6">
            <v>212841.50293745619</v>
          </cell>
          <cell r="K6">
            <v>260762.91310567578</v>
          </cell>
          <cell r="L6">
            <v>311201.0545050127</v>
          </cell>
          <cell r="M6">
            <v>364259.29369883763</v>
          </cell>
          <cell r="N6">
            <v>420044.81266078493</v>
          </cell>
          <cell r="O6">
            <v>478668.74139834131</v>
          </cell>
          <cell r="P6">
            <v>540246.29501207476</v>
          </cell>
          <cell r="Q6">
            <v>604896.9153349211</v>
          </cell>
          <cell r="R6">
            <v>672744.41730055737</v>
          </cell>
          <cell r="S6">
            <v>747655.41728105163</v>
          </cell>
        </row>
        <row r="8">
          <cell r="E8">
            <v>507923</v>
          </cell>
          <cell r="F8">
            <v>522144.84399999998</v>
          </cell>
          <cell r="G8">
            <v>536764.89963200002</v>
          </cell>
          <cell r="H8">
            <v>551794.316821696</v>
          </cell>
          <cell r="I8">
            <v>567244.55769270344</v>
          </cell>
          <cell r="J8">
            <v>583127.40530809911</v>
          </cell>
          <cell r="K8">
            <v>599454.97265672591</v>
          </cell>
          <cell r="L8">
            <v>616239.71189111425</v>
          </cell>
          <cell r="M8">
            <v>633494.42382406548</v>
          </cell>
          <cell r="N8">
            <v>651232.26769113936</v>
          </cell>
          <cell r="O8">
            <v>669466.77118649124</v>
          </cell>
          <cell r="P8">
            <v>688211.84077971301</v>
          </cell>
          <cell r="Q8">
            <v>707481.77232154494</v>
          </cell>
          <cell r="R8">
            <v>727291.26194654824</v>
          </cell>
        </row>
        <row r="9">
          <cell r="F9">
            <v>14117.668339600001</v>
          </cell>
          <cell r="G9">
            <v>9796.0638472528026</v>
          </cell>
          <cell r="H9">
            <v>12201.954404394475</v>
          </cell>
          <cell r="I9">
            <v>12858.794041486068</v>
          </cell>
          <cell r="J9">
            <v>13542.850366001761</v>
          </cell>
          <cell r="K9">
            <v>16293.279457194662</v>
          </cell>
          <cell r="L9">
            <v>17148.968075774555</v>
          </cell>
          <cell r="M9">
            <v>18039.80132590048</v>
          </cell>
          <cell r="N9">
            <v>18967.076447062082</v>
          </cell>
          <cell r="O9">
            <v>19932.135770769171</v>
          </cell>
          <cell r="P9">
            <v>20936.368228669373</v>
          </cell>
          <cell r="Q9">
            <v>21981.210909767757</v>
          </cell>
          <cell r="R9">
            <v>23068.150668316335</v>
          </cell>
          <cell r="S9">
            <v>25469.73999336805</v>
          </cell>
        </row>
        <row r="10">
          <cell r="F10">
            <v>27404.885600400001</v>
          </cell>
          <cell r="G10">
            <v>19015.888644667204</v>
          </cell>
          <cell r="H10">
            <v>23686.146785001041</v>
          </cell>
          <cell r="I10">
            <v>24961.188433472955</v>
          </cell>
          <cell r="J10">
            <v>26289.06247517989</v>
          </cell>
          <cell r="K10">
            <v>31628.130711024933</v>
          </cell>
          <cell r="L10">
            <v>33289.173323562369</v>
          </cell>
          <cell r="M10">
            <v>35018.437867924462</v>
          </cell>
          <cell r="N10">
            <v>36818.442514885217</v>
          </cell>
          <cell r="O10">
            <v>38691.792966787216</v>
          </cell>
          <cell r="P10">
            <v>40641.185385064076</v>
          </cell>
          <cell r="Q10">
            <v>42669.409413078589</v>
          </cell>
          <cell r="R10">
            <v>44779.351297319939</v>
          </cell>
          <cell r="S10">
            <v>49441.259987126214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1">
        <row r="6">
          <cell r="E6">
            <v>19386</v>
          </cell>
          <cell r="F6">
            <v>22337.237240000002</v>
          </cell>
          <cell r="G6">
            <v>25184.874710079999</v>
          </cell>
          <cell r="H6">
            <v>28935.939578663681</v>
          </cell>
          <cell r="I6">
            <v>32877.319138115345</v>
          </cell>
          <cell r="J6">
            <v>37016.730176266625</v>
          </cell>
          <cell r="K6">
            <v>41362.172414350098</v>
          </cell>
          <cell r="L6">
            <v>46772.344566147098</v>
          </cell>
          <cell r="M6">
            <v>52453.058415271873</v>
          </cell>
          <cell r="N6">
            <v>59313.918455989435</v>
          </cell>
          <cell r="O6">
            <v>66517.863461189612</v>
          </cell>
          <cell r="P6">
            <v>75028.454547362926</v>
          </cell>
          <cell r="Q6">
            <v>83963.488729408375</v>
          </cell>
          <cell r="R6">
            <v>93340.062517283252</v>
          </cell>
          <cell r="S6">
            <v>103175.89706211525</v>
          </cell>
        </row>
        <row r="8">
          <cell r="E8">
            <v>70093</v>
          </cell>
          <cell r="F8">
            <v>72055.604000000007</v>
          </cell>
          <cell r="G8">
            <v>74073.160912000007</v>
          </cell>
          <cell r="H8">
            <v>76147.209417536011</v>
          </cell>
          <cell r="I8">
            <v>78279.331281227016</v>
          </cell>
          <cell r="J8">
            <v>80471.152557101377</v>
          </cell>
          <cell r="K8">
            <v>82724.34482870021</v>
          </cell>
          <cell r="L8">
            <v>85040.626483903819</v>
          </cell>
          <cell r="M8">
            <v>87421.764025453129</v>
          </cell>
          <cell r="N8">
            <v>89869.573418165819</v>
          </cell>
          <cell r="O8">
            <v>92385.921473874463</v>
          </cell>
          <cell r="P8">
            <v>94972.727275142941</v>
          </cell>
          <cell r="Q8">
            <v>97631.963638846937</v>
          </cell>
          <cell r="R8">
            <v>100365.65862073466</v>
          </cell>
        </row>
        <row r="9">
          <cell r="F9">
            <v>1003.4206616000008</v>
          </cell>
          <cell r="G9">
            <v>968.19673982719905</v>
          </cell>
          <cell r="H9">
            <v>1275.3620553184521</v>
          </cell>
          <cell r="I9">
            <v>1340.0690502135656</v>
          </cell>
          <cell r="J9">
            <v>1407.3997529714354</v>
          </cell>
          <cell r="K9">
            <v>1477.4503609483809</v>
          </cell>
          <cell r="L9">
            <v>1839.4585316109801</v>
          </cell>
          <cell r="M9">
            <v>1931.4427087024237</v>
          </cell>
          <cell r="N9">
            <v>2332.6924138439713</v>
          </cell>
          <cell r="O9">
            <v>2449.3413017680605</v>
          </cell>
          <cell r="P9">
            <v>2893.6009692989269</v>
          </cell>
          <cell r="Q9">
            <v>3037.9116218954528</v>
          </cell>
          <cell r="R9">
            <v>3188.0350878774584</v>
          </cell>
          <cell r="S9">
            <v>3344.1837452428813</v>
          </cell>
        </row>
        <row r="10">
          <cell r="F10">
            <v>1947.8165784000016</v>
          </cell>
          <cell r="G10">
            <v>1879.4407302527982</v>
          </cell>
          <cell r="H10">
            <v>2475.7028132652304</v>
          </cell>
          <cell r="I10">
            <v>2601.3105092380979</v>
          </cell>
          <cell r="J10">
            <v>2732.0112851798449</v>
          </cell>
          <cell r="K10">
            <v>2867.9918771350922</v>
          </cell>
          <cell r="L10">
            <v>3570.7136201860203</v>
          </cell>
          <cell r="M10">
            <v>3749.2711404223519</v>
          </cell>
          <cell r="N10">
            <v>4528.167626873591</v>
          </cell>
          <cell r="O10">
            <v>4754.6037034321171</v>
          </cell>
          <cell r="P10">
            <v>5616.9901168743872</v>
          </cell>
          <cell r="Q10">
            <v>5897.1225601499964</v>
          </cell>
          <cell r="R10">
            <v>6188.5386999974189</v>
          </cell>
          <cell r="S10">
            <v>6491.6507995891225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2">
        <row r="6">
          <cell r="E6">
            <v>52496</v>
          </cell>
          <cell r="F6">
            <v>55700.062320000005</v>
          </cell>
          <cell r="G6">
            <v>58872.612348480012</v>
          </cell>
          <cell r="H6">
            <v>62179.156329696008</v>
          </cell>
          <cell r="I6">
            <v>65624.710645778905</v>
          </cell>
          <cell r="J6">
            <v>69214.467544999949</v>
          </cell>
          <cell r="K6">
            <v>72953.80105743109</v>
          </cell>
          <cell r="L6">
            <v>76848.273104003092</v>
          </cell>
          <cell r="M6">
            <v>80903.639805154089</v>
          </cell>
          <cell r="N6">
            <v>85125.857995456012</v>
          </cell>
          <cell r="O6">
            <v>89521.091950807619</v>
          </cell>
          <cell r="P6">
            <v>94095.720334990459</v>
          </cell>
          <cell r="Q6">
            <v>99919.314806712078</v>
          </cell>
          <cell r="R6">
            <v>105995.25952410747</v>
          </cell>
          <cell r="S6">
            <v>112333.12040286853</v>
          </cell>
        </row>
        <row r="8">
          <cell r="E8">
            <v>76314</v>
          </cell>
          <cell r="F8">
            <v>78450.792000000001</v>
          </cell>
          <cell r="G8">
            <v>80647.414176000006</v>
          </cell>
          <cell r="H8">
            <v>82905.541772928002</v>
          </cell>
          <cell r="I8">
            <v>85226.896942569991</v>
          </cell>
          <cell r="J8">
            <v>87613.250056961944</v>
          </cell>
          <cell r="K8">
            <v>90066.42105855688</v>
          </cell>
          <cell r="L8">
            <v>92588.280848196475</v>
          </cell>
          <cell r="M8">
            <v>95180.75271194597</v>
          </cell>
          <cell r="N8">
            <v>97845.813787880455</v>
          </cell>
          <cell r="O8">
            <v>100585.49657394111</v>
          </cell>
          <cell r="P8">
            <v>103401.89047801147</v>
          </cell>
          <cell r="Q8">
            <v>106297.14341139579</v>
          </cell>
          <cell r="R8">
            <v>109273.46342691488</v>
          </cell>
        </row>
        <row r="9">
          <cell r="F9">
            <v>1089.3811888000016</v>
          </cell>
          <cell r="G9">
            <v>1078.6670096832027</v>
          </cell>
          <cell r="H9">
            <v>1124.2249536134389</v>
          </cell>
          <cell r="I9">
            <v>1171.4884674681848</v>
          </cell>
          <cell r="J9">
            <v>1220.517345735155</v>
          </cell>
          <cell r="K9">
            <v>1271.3733942265883</v>
          </cell>
          <cell r="L9">
            <v>1324.1204958344808</v>
          </cell>
          <cell r="M9">
            <v>1378.8246783913391</v>
          </cell>
          <cell r="N9">
            <v>1435.5541847026539</v>
          </cell>
          <cell r="O9">
            <v>1494.3795448195465</v>
          </cell>
          <cell r="P9">
            <v>1555.373650622166</v>
          </cell>
          <cell r="Q9">
            <v>1980.0221203853505</v>
          </cell>
          <cell r="R9">
            <v>2065.8212039144346</v>
          </cell>
          <cell r="S9">
            <v>2154.8726987787595</v>
          </cell>
        </row>
        <row r="10">
          <cell r="F10">
            <v>2114.6811312000032</v>
          </cell>
          <cell r="G10">
            <v>2093.8830187968051</v>
          </cell>
          <cell r="H10">
            <v>2182.319027602558</v>
          </cell>
          <cell r="I10">
            <v>2274.0658486147117</v>
          </cell>
          <cell r="J10">
            <v>2369.2395534858888</v>
          </cell>
          <cell r="K10">
            <v>2467.9601182045535</v>
          </cell>
          <cell r="L10">
            <v>2570.3515507375214</v>
          </cell>
          <cell r="M10">
            <v>2676.5420227596583</v>
          </cell>
          <cell r="N10">
            <v>2786.6640055992693</v>
          </cell>
          <cell r="O10">
            <v>2900.8544105320607</v>
          </cell>
          <cell r="P10">
            <v>3019.254733560675</v>
          </cell>
          <cell r="Q10">
            <v>3843.5723513362686</v>
          </cell>
          <cell r="R10">
            <v>4010.1235134809613</v>
          </cell>
          <cell r="S10">
            <v>4182.9881799822979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3">
        <row r="6">
          <cell r="E6">
            <v>32950</v>
          </cell>
          <cell r="F6">
            <v>35473.442720000006</v>
          </cell>
          <cell r="G6">
            <v>37842.800969600001</v>
          </cell>
          <cell r="H6">
            <v>40317.032102085119</v>
          </cell>
          <cell r="I6">
            <v>42900.151422029245</v>
          </cell>
          <cell r="J6">
            <v>45596.316870722207</v>
          </cell>
          <cell r="K6">
            <v>49178.24392718944</v>
          </cell>
          <cell r="L6">
            <v>52925.01138639218</v>
          </cell>
          <cell r="M6">
            <v>56843.042080071362</v>
          </cell>
          <cell r="N6">
            <v>61773.769958788405</v>
          </cell>
          <cell r="O6">
            <v>67794.208187744924</v>
          </cell>
          <cell r="P6">
            <v>74103.360321875312</v>
          </cell>
          <cell r="Q6">
            <v>80712.674316297824</v>
          </cell>
          <cell r="R6">
            <v>87634.012859915631</v>
          </cell>
          <cell r="S6">
            <v>95838.04810637582</v>
          </cell>
        </row>
        <row r="8">
          <cell r="E8">
            <v>65108</v>
          </cell>
          <cell r="F8">
            <v>66931.024000000005</v>
          </cell>
          <cell r="G8">
            <v>68805.092671999999</v>
          </cell>
          <cell r="H8">
            <v>70731.635266815996</v>
          </cell>
          <cell r="I8">
            <v>72712.12105428685</v>
          </cell>
          <cell r="J8">
            <v>74748.060443806884</v>
          </cell>
          <cell r="K8">
            <v>76841.006136233482</v>
          </cell>
          <cell r="L8">
            <v>78992.554308048013</v>
          </cell>
          <cell r="M8">
            <v>81204.345828673351</v>
          </cell>
          <cell r="N8">
            <v>83478.067511876201</v>
          </cell>
          <cell r="O8">
            <v>85815.453402208732</v>
          </cell>
          <cell r="P8">
            <v>88218.286097470584</v>
          </cell>
          <cell r="Q8">
            <v>90688.398108199763</v>
          </cell>
          <cell r="R8">
            <v>93227.673255229354</v>
          </cell>
        </row>
        <row r="9">
          <cell r="F9">
            <v>857.97052480000218</v>
          </cell>
          <cell r="G9">
            <v>805.58180486399817</v>
          </cell>
          <cell r="H9">
            <v>841.23858504494012</v>
          </cell>
          <cell r="I9">
            <v>878.26056878100292</v>
          </cell>
          <cell r="J9">
            <v>916.69625255560709</v>
          </cell>
          <cell r="K9">
            <v>1217.8551991988595</v>
          </cell>
          <cell r="L9">
            <v>1273.9009361289316</v>
          </cell>
          <cell r="M9">
            <v>1332.1304358509221</v>
          </cell>
          <cell r="N9">
            <v>1676.4474787637948</v>
          </cell>
          <cell r="O9">
            <v>2046.9489978452164</v>
          </cell>
          <cell r="P9">
            <v>2145.1117256043322</v>
          </cell>
          <cell r="Q9">
            <v>2247.166758103654</v>
          </cell>
          <cell r="R9">
            <v>2353.2551048300543</v>
          </cell>
          <cell r="S9">
            <v>2789.3719837964645</v>
          </cell>
        </row>
        <row r="10">
          <cell r="F10">
            <v>1665.4721952000043</v>
          </cell>
          <cell r="G10">
            <v>1563.7764447359964</v>
          </cell>
          <cell r="H10">
            <v>1632.992547440178</v>
          </cell>
          <cell r="I10">
            <v>1704.8587511631231</v>
          </cell>
          <cell r="J10">
            <v>1779.4691961373549</v>
          </cell>
          <cell r="K10">
            <v>2364.0718572683741</v>
          </cell>
          <cell r="L10">
            <v>2472.8665230738084</v>
          </cell>
          <cell r="M10">
            <v>2585.9002578282602</v>
          </cell>
          <cell r="N10">
            <v>3254.2803999532489</v>
          </cell>
          <cell r="O10">
            <v>3973.4892311113022</v>
          </cell>
          <cell r="P10">
            <v>4164.040408526057</v>
          </cell>
          <cell r="Q10">
            <v>4362.1472363188577</v>
          </cell>
          <cell r="R10">
            <v>4568.083438787753</v>
          </cell>
          <cell r="S10">
            <v>5414.6632626637247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4">
        <row r="6">
          <cell r="E6">
            <v>164333</v>
          </cell>
          <cell r="F6">
            <v>175268.92168</v>
          </cell>
          <cell r="G6">
            <v>186389.43257280003</v>
          </cell>
          <cell r="H6">
            <v>197995.2812409997</v>
          </cell>
          <cell r="I6">
            <v>210104.92811948148</v>
          </cell>
          <cell r="J6">
            <v>222737.48692266532</v>
          </cell>
          <cell r="K6">
            <v>235912.74675518178</v>
          </cell>
          <cell r="L6">
            <v>253217.64059069427</v>
          </cell>
          <cell r="M6">
            <v>271306.65288753936</v>
          </cell>
          <cell r="N6">
            <v>290210.12724278466</v>
          </cell>
          <cell r="O6">
            <v>313833.98539288563</v>
          </cell>
          <cell r="P6">
            <v>338553.25485963392</v>
          </cell>
          <cell r="Q6">
            <v>364410.75757197209</v>
          </cell>
          <cell r="R6">
            <v>395660.00365949224</v>
          </cell>
          <cell r="S6">
            <v>432700.51464038086</v>
          </cell>
        </row>
        <row r="8">
          <cell r="E8">
            <v>293957</v>
          </cell>
          <cell r="F8">
            <v>302187.79599999997</v>
          </cell>
          <cell r="G8">
            <v>310649.05428799998</v>
          </cell>
          <cell r="H8">
            <v>319347.22780806397</v>
          </cell>
          <cell r="I8">
            <v>328288.95018668973</v>
          </cell>
          <cell r="J8">
            <v>337481.04079191707</v>
          </cell>
          <cell r="K8">
            <v>346930.50993409078</v>
          </cell>
          <cell r="L8">
            <v>356644.56421224534</v>
          </cell>
          <cell r="M8">
            <v>366630.61201018823</v>
          </cell>
          <cell r="N8">
            <v>376896.2691464735</v>
          </cell>
          <cell r="O8">
            <v>387449.36468257476</v>
          </cell>
          <cell r="P8">
            <v>398297.94689368684</v>
          </cell>
          <cell r="Q8">
            <v>409450.28940671007</v>
          </cell>
          <cell r="R8">
            <v>420914.89751009794</v>
          </cell>
        </row>
        <row r="9">
          <cell r="F9">
            <v>3718.2133712</v>
          </cell>
          <cell r="G9">
            <v>3780.9737035520093</v>
          </cell>
          <cell r="H9">
            <v>3945.9885471878893</v>
          </cell>
          <cell r="I9">
            <v>4117.2799386838069</v>
          </cell>
          <cell r="J9">
            <v>4295.0699930825067</v>
          </cell>
          <cell r="K9">
            <v>4479.5883430555959</v>
          </cell>
          <cell r="L9">
            <v>5883.6639040742448</v>
          </cell>
          <cell r="M9">
            <v>6150.2641809273309</v>
          </cell>
          <cell r="N9">
            <v>6427.1812807834021</v>
          </cell>
          <cell r="O9">
            <v>8032.1117710343324</v>
          </cell>
          <cell r="P9">
            <v>8404.5516186944187</v>
          </cell>
          <cell r="Q9">
            <v>8791.5509221949796</v>
          </cell>
          <cell r="R9">
            <v>10624.743669756852</v>
          </cell>
          <cell r="S9">
            <v>12593.773733502132</v>
          </cell>
        </row>
        <row r="10">
          <cell r="F10">
            <v>7217.7083087999999</v>
          </cell>
          <cell r="G10">
            <v>7339.537189248018</v>
          </cell>
          <cell r="H10">
            <v>7659.860121011784</v>
          </cell>
          <cell r="I10">
            <v>7992.3669397979784</v>
          </cell>
          <cell r="J10">
            <v>8337.4888101013366</v>
          </cell>
          <cell r="K10">
            <v>8695.6714894608631</v>
          </cell>
          <cell r="L10">
            <v>11421.22993143824</v>
          </cell>
          <cell r="M10">
            <v>11938.748115917759</v>
          </cell>
          <cell r="N10">
            <v>12476.293074461899</v>
          </cell>
          <cell r="O10">
            <v>15591.746379066644</v>
          </cell>
          <cell r="P10">
            <v>16314.71784805387</v>
          </cell>
          <cell r="Q10">
            <v>17065.951790143194</v>
          </cell>
          <cell r="R10">
            <v>20624.502417763299</v>
          </cell>
          <cell r="S10">
            <v>24446.737247386489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5">
        <row r="6">
          <cell r="E6">
            <v>31990</v>
          </cell>
          <cell r="F6">
            <v>49713.946360000002</v>
          </cell>
          <cell r="G6">
            <v>70762.06641888</v>
          </cell>
          <cell r="H6">
            <v>96991.205704811524</v>
          </cell>
          <cell r="I6">
            <v>124633.69933068282</v>
          </cell>
          <cell r="J6">
            <v>158018.91292472839</v>
          </cell>
          <cell r="K6">
            <v>193175.98565976525</v>
          </cell>
          <cell r="L6">
            <v>230177.96764023119</v>
          </cell>
          <cell r="M6">
            <v>269100.610638846</v>
          </cell>
          <cell r="N6">
            <v>310022.46211875335</v>
          </cell>
          <cell r="O6">
            <v>353024.96240279457</v>
          </cell>
          <cell r="P6">
            <v>398192.54509244108</v>
          </cell>
          <cell r="Q6">
            <v>445612.74084218394</v>
          </cell>
          <cell r="R6">
            <v>495376.28459855996</v>
          </cell>
          <cell r="S6">
            <v>547577.22641647269</v>
          </cell>
        </row>
        <row r="8">
          <cell r="E8">
            <v>371999</v>
          </cell>
          <cell r="F8">
            <v>382414.97200000001</v>
          </cell>
          <cell r="G8">
            <v>393122.59121600003</v>
          </cell>
          <cell r="H8">
            <v>404130.02377004805</v>
          </cell>
          <cell r="I8">
            <v>415445.66443560942</v>
          </cell>
          <cell r="J8">
            <v>427078.14303980645</v>
          </cell>
          <cell r="K8">
            <v>439036.33104492101</v>
          </cell>
          <cell r="L8">
            <v>451329.34831417882</v>
          </cell>
          <cell r="M8">
            <v>463966.57006697584</v>
          </cell>
          <cell r="N8">
            <v>476957.63402885117</v>
          </cell>
          <cell r="O8">
            <v>490312.44778165902</v>
          </cell>
          <cell r="P8">
            <v>504041.1963195455</v>
          </cell>
          <cell r="Q8">
            <v>518154.34981649276</v>
          </cell>
          <cell r="R8">
            <v>532662.67161135457</v>
          </cell>
        </row>
        <row r="9">
          <cell r="F9">
            <v>6026.1417624000014</v>
          </cell>
          <cell r="G9">
            <v>7156.3608200192002</v>
          </cell>
          <cell r="H9">
            <v>8917.9073572167181</v>
          </cell>
          <cell r="I9">
            <v>9398.4478327962424</v>
          </cell>
          <cell r="J9">
            <v>11350.972621975492</v>
          </cell>
          <cell r="K9">
            <v>11953.404729912536</v>
          </cell>
          <cell r="L9">
            <v>12580.673873358419</v>
          </cell>
          <cell r="M9">
            <v>13233.698619529037</v>
          </cell>
          <cell r="N9">
            <v>13913.429503168498</v>
          </cell>
          <cell r="O9">
            <v>14620.850096574015</v>
          </cell>
          <cell r="P9">
            <v>15356.978114479816</v>
          </cell>
          <cell r="Q9">
            <v>16122.866554912571</v>
          </cell>
          <cell r="R9">
            <v>16919.604877167847</v>
          </cell>
          <cell r="S9">
            <v>17748.320218090332</v>
          </cell>
        </row>
        <row r="10">
          <cell r="F10">
            <v>11697.804597600001</v>
          </cell>
          <cell r="G10">
            <v>13891.759238860799</v>
          </cell>
          <cell r="H10">
            <v>17311.231928714806</v>
          </cell>
          <cell r="I10">
            <v>18244.045793075056</v>
          </cell>
          <cell r="J10">
            <v>22034.240972070071</v>
          </cell>
          <cell r="K10">
            <v>23203.668005124335</v>
          </cell>
          <cell r="L10">
            <v>24421.308107107518</v>
          </cell>
          <cell r="M10">
            <v>25688.944379085777</v>
          </cell>
          <cell r="N10">
            <v>27008.421976738849</v>
          </cell>
          <cell r="O10">
            <v>28381.650187467207</v>
          </cell>
          <cell r="P10">
            <v>29810.604575166701</v>
          </cell>
          <cell r="Q10">
            <v>31297.329194830283</v>
          </cell>
          <cell r="R10">
            <v>32843.938879208174</v>
          </cell>
          <cell r="S10">
            <v>34452.621599822407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6">
        <row r="6">
          <cell r="E6">
            <v>70764</v>
          </cell>
          <cell r="F6">
            <v>81346.462400000019</v>
          </cell>
          <cell r="G6">
            <v>92583.895134400009</v>
          </cell>
          <cell r="H6">
            <v>107457.049901152</v>
          </cell>
          <cell r="I6">
            <v>123090.51556105673</v>
          </cell>
          <cell r="J6">
            <v>139515.20897079364</v>
          </cell>
          <cell r="K6">
            <v>160098.56910360092</v>
          </cell>
          <cell r="L6">
            <v>181725.21748001236</v>
          </cell>
          <cell r="M6">
            <v>207962.22435090021</v>
          </cell>
          <cell r="N6">
            <v>235526.03103605343</v>
          </cell>
          <cell r="O6">
            <v>268195.30327945435</v>
          </cell>
          <cell r="P6">
            <v>302509.40236015344</v>
          </cell>
          <cell r="Q6">
            <v>338534.82587160059</v>
          </cell>
          <cell r="R6">
            <v>376340.50572823838</v>
          </cell>
          <cell r="S6">
            <v>415997.89235336462</v>
          </cell>
        </row>
        <row r="8">
          <cell r="E8">
            <v>282610</v>
          </cell>
          <cell r="F8">
            <v>290523.08</v>
          </cell>
          <cell r="G8">
            <v>298657.72623999999</v>
          </cell>
          <cell r="H8">
            <v>307020.14257471997</v>
          </cell>
          <cell r="I8">
            <v>315616.70656681212</v>
          </cell>
          <cell r="J8">
            <v>324453.97435068287</v>
          </cell>
          <cell r="K8">
            <v>333538.68563250196</v>
          </cell>
          <cell r="L8">
            <v>342877.76883021201</v>
          </cell>
          <cell r="M8">
            <v>352478.34635745792</v>
          </cell>
          <cell r="N8">
            <v>362347.74005546677</v>
          </cell>
          <cell r="O8">
            <v>372493.47677701985</v>
          </cell>
          <cell r="P8">
            <v>382923.2941267764</v>
          </cell>
          <cell r="Q8">
            <v>393645.14636232611</v>
          </cell>
          <cell r="R8">
            <v>404667.21046047122</v>
          </cell>
        </row>
        <row r="9">
          <cell r="F9">
            <v>3598.0372160000065</v>
          </cell>
          <cell r="G9">
            <v>3820.7271296959971</v>
          </cell>
          <cell r="H9">
            <v>5056.8726206956771</v>
          </cell>
          <cell r="I9">
            <v>5315.3783243676089</v>
          </cell>
          <cell r="J9">
            <v>5584.3957593105497</v>
          </cell>
          <cell r="K9">
            <v>6998.342445154477</v>
          </cell>
          <cell r="L9">
            <v>7353.0604479798894</v>
          </cell>
          <cell r="M9">
            <v>8920.5823361018702</v>
          </cell>
          <cell r="N9">
            <v>9371.6942729520961</v>
          </cell>
          <cell r="O9">
            <v>11107.552562756313</v>
          </cell>
          <cell r="P9">
            <v>11666.79368743769</v>
          </cell>
          <cell r="Q9">
            <v>12248.643993892032</v>
          </cell>
          <cell r="R9">
            <v>12853.931151256847</v>
          </cell>
          <cell r="S9">
            <v>13483.511452542922</v>
          </cell>
        </row>
        <row r="10">
          <cell r="F10">
            <v>6984.4251840000125</v>
          </cell>
          <cell r="G10">
            <v>7416.7056047039941</v>
          </cell>
          <cell r="H10">
            <v>9816.2821460563155</v>
          </cell>
          <cell r="I10">
            <v>10318.087335537122</v>
          </cell>
          <cell r="J10">
            <v>10840.297650426361</v>
          </cell>
          <cell r="K10">
            <v>13585.017687652808</v>
          </cell>
          <cell r="L10">
            <v>14273.587928431551</v>
          </cell>
          <cell r="M10">
            <v>17316.424534785983</v>
          </cell>
          <cell r="N10">
            <v>18192.112412201128</v>
          </cell>
          <cell r="O10">
            <v>21561.719680644608</v>
          </cell>
          <cell r="P10">
            <v>22647.305393261398</v>
          </cell>
          <cell r="Q10">
            <v>23776.779517555122</v>
          </cell>
          <cell r="R10">
            <v>24951.748705380938</v>
          </cell>
          <cell r="S10">
            <v>26173.875172583317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7">
        <row r="6">
          <cell r="E6">
            <v>102420</v>
          </cell>
          <cell r="F6">
            <v>106840.42601400001</v>
          </cell>
          <cell r="G6">
            <v>111420.27259087202</v>
          </cell>
          <cell r="H6">
            <v>116172.82768205387</v>
          </cell>
          <cell r="I6">
            <v>121104.17236463066</v>
          </cell>
          <cell r="J6">
            <v>126220.59285252904</v>
          </cell>
          <cell r="K6">
            <v>131528.58721661585</v>
          </cell>
          <cell r="L6">
            <v>138858.35698190916</v>
          </cell>
          <cell r="M6">
            <v>146495.47544168108</v>
          </cell>
          <cell r="N6">
            <v>154451.40758332642</v>
          </cell>
          <cell r="O6">
            <v>164719.00571040664</v>
          </cell>
          <cell r="P6">
            <v>175440.49942905802</v>
          </cell>
          <cell r="Q6">
            <v>188726.73165627869</v>
          </cell>
          <cell r="R6">
            <v>204771.53938517557</v>
          </cell>
          <cell r="S6">
            <v>221235.04202623267</v>
          </cell>
        </row>
        <row r="8">
          <cell r="E8">
            <v>150297</v>
          </cell>
          <cell r="F8">
            <v>154505.31599999999</v>
          </cell>
          <cell r="G8">
            <v>158831.464848</v>
          </cell>
          <cell r="H8">
            <v>163278.745863744</v>
          </cell>
          <cell r="I8">
            <v>167850.55074792882</v>
          </cell>
          <cell r="J8">
            <v>172550.36616887082</v>
          </cell>
          <cell r="K8">
            <v>177381.77642159921</v>
          </cell>
          <cell r="L8">
            <v>182348.46616140398</v>
          </cell>
          <cell r="M8">
            <v>187454.22321392328</v>
          </cell>
          <cell r="N8">
            <v>192702.94146391313</v>
          </cell>
          <cell r="O8">
            <v>198098.62382490269</v>
          </cell>
          <cell r="P8">
            <v>203645.38529199996</v>
          </cell>
          <cell r="Q8">
            <v>209347.45608017597</v>
          </cell>
          <cell r="R8">
            <v>215209.18485042089</v>
          </cell>
        </row>
        <row r="9">
          <cell r="F9">
            <v>1502.9448447600041</v>
          </cell>
          <cell r="G9">
            <v>1557.1478361364818</v>
          </cell>
          <cell r="H9">
            <v>1615.8687310018315</v>
          </cell>
          <cell r="I9">
            <v>1676.6571920761087</v>
          </cell>
          <cell r="J9">
            <v>1739.5829658854468</v>
          </cell>
          <cell r="K9">
            <v>1804.7180837895173</v>
          </cell>
          <cell r="L9">
            <v>2492.1217201997265</v>
          </cell>
          <cell r="M9">
            <v>2596.6202763224501</v>
          </cell>
          <cell r="N9">
            <v>2705.0169281594176</v>
          </cell>
          <cell r="O9">
            <v>3490.9833632072732</v>
          </cell>
          <cell r="P9">
            <v>3645.307864341471</v>
          </cell>
          <cell r="Q9">
            <v>4517.3189572550264</v>
          </cell>
          <cell r="R9">
            <v>5455.2346278249388</v>
          </cell>
          <cell r="S9">
            <v>5597.5908979594151</v>
          </cell>
        </row>
        <row r="10">
          <cell r="F10">
            <v>2917.4811692400076</v>
          </cell>
          <cell r="G10">
            <v>3022.6987407355236</v>
          </cell>
          <cell r="H10">
            <v>3136.686360180026</v>
          </cell>
          <cell r="I10">
            <v>3254.6874905006812</v>
          </cell>
          <cell r="J10">
            <v>3376.837522012926</v>
          </cell>
          <cell r="K10">
            <v>3503.2762802972979</v>
          </cell>
          <cell r="L10">
            <v>4837.6480450935869</v>
          </cell>
          <cell r="M10">
            <v>5040.498183449462</v>
          </cell>
          <cell r="N10">
            <v>5250.9152134859287</v>
          </cell>
          <cell r="O10">
            <v>6776.6147638729426</v>
          </cell>
          <cell r="P10">
            <v>7076.1858543099142</v>
          </cell>
          <cell r="Q10">
            <v>8768.9132699656402</v>
          </cell>
          <cell r="R10">
            <v>10589.573101071939</v>
          </cell>
          <cell r="S10">
            <v>10865.911743097688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8">
        <row r="6">
          <cell r="E6">
            <v>135694</v>
          </cell>
          <cell r="F6">
            <v>154006.62240600001</v>
          </cell>
          <cell r="G6">
            <v>173231.09742520802</v>
          </cell>
          <cell r="H6">
            <v>193411.4018535254</v>
          </cell>
          <cell r="I6">
            <v>219839.01316412151</v>
          </cell>
          <cell r="J6">
            <v>247594.93616905779</v>
          </cell>
          <cell r="K6">
            <v>276732.83707594988</v>
          </cell>
          <cell r="L6">
            <v>313015.09337607009</v>
          </cell>
          <cell r="M6">
            <v>351112.19748472952</v>
          </cell>
          <cell r="N6">
            <v>397128.13490546006</v>
          </cell>
          <cell r="O6">
            <v>445445.69285892352</v>
          </cell>
          <cell r="P6">
            <v>502530.93782352196</v>
          </cell>
          <cell r="Q6">
            <v>562463.72708293656</v>
          </cell>
          <cell r="R6">
            <v>625358.76828562468</v>
          </cell>
          <cell r="S6">
            <v>692373.52051440172</v>
          </cell>
        </row>
        <row r="8">
          <cell r="E8">
            <v>470367</v>
          </cell>
          <cell r="F8">
            <v>483537.27600000001</v>
          </cell>
          <cell r="G8">
            <v>497076.31972800003</v>
          </cell>
          <cell r="H8">
            <v>510994.45668038406</v>
          </cell>
          <cell r="I8">
            <v>525302.30146743485</v>
          </cell>
          <cell r="J8">
            <v>540010.765908523</v>
          </cell>
          <cell r="K8">
            <v>555131.06735396164</v>
          </cell>
          <cell r="L8">
            <v>570674.73723987257</v>
          </cell>
          <cell r="M8">
            <v>586653.62988258898</v>
          </cell>
          <cell r="N8">
            <v>603079.93151930149</v>
          </cell>
          <cell r="O8">
            <v>619966.16960184195</v>
          </cell>
          <cell r="P8">
            <v>637325.22235069354</v>
          </cell>
          <cell r="Q8">
            <v>655170.32857651298</v>
          </cell>
          <cell r="R8">
            <v>673515.09777665534</v>
          </cell>
        </row>
        <row r="9">
          <cell r="F9">
            <v>6226.2916180400034</v>
          </cell>
          <cell r="G9">
            <v>6536.321506530724</v>
          </cell>
          <cell r="H9">
            <v>6861.3035056279095</v>
          </cell>
          <cell r="I9">
            <v>8985.3878456026796</v>
          </cell>
          <cell r="J9">
            <v>9437.0138216783362</v>
          </cell>
          <cell r="K9">
            <v>9906.8863083433098</v>
          </cell>
          <cell r="L9">
            <v>12335.96714204087</v>
          </cell>
          <cell r="M9">
            <v>12953.015396944209</v>
          </cell>
          <cell r="N9">
            <v>15645.418723048384</v>
          </cell>
          <cell r="O9">
            <v>16427.969704177576</v>
          </cell>
          <cell r="P9">
            <v>19408.983287963474</v>
          </cell>
          <cell r="Q9">
            <v>20377.148348200964</v>
          </cell>
          <cell r="R9">
            <v>21384.314008913963</v>
          </cell>
          <cell r="S9">
            <v>22785.015757784196</v>
          </cell>
        </row>
        <row r="10">
          <cell r="F10">
            <v>12086.330787960007</v>
          </cell>
          <cell r="G10">
            <v>12688.153512677287</v>
          </cell>
          <cell r="H10">
            <v>13319.000922689471</v>
          </cell>
          <cell r="I10">
            <v>17442.223464993436</v>
          </cell>
          <cell r="J10">
            <v>18318.909183257947</v>
          </cell>
          <cell r="K10">
            <v>19231.014598548776</v>
          </cell>
          <cell r="L10">
            <v>23946.289158079337</v>
          </cell>
          <cell r="M10">
            <v>25144.088711715227</v>
          </cell>
          <cell r="N10">
            <v>30370.518697682157</v>
          </cell>
          <cell r="O10">
            <v>31889.588249285884</v>
          </cell>
          <cell r="P10">
            <v>37676.261676634975</v>
          </cell>
          <cell r="Q10">
            <v>39555.640911213632</v>
          </cell>
          <cell r="R10">
            <v>41510.727193774161</v>
          </cell>
          <cell r="S10">
            <v>44229.736470992852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19">
        <row r="6">
          <cell r="E6">
            <v>57942</v>
          </cell>
          <cell r="F6">
            <v>63483.6774</v>
          </cell>
          <cell r="G6">
            <v>68607.949616800004</v>
          </cell>
          <cell r="H6">
            <v>73969.409874659206</v>
          </cell>
          <cell r="I6">
            <v>79577.323274458962</v>
          </cell>
          <cell r="J6">
            <v>85441.287807305751</v>
          </cell>
          <cell r="K6">
            <v>91683.373788543802</v>
          </cell>
          <cell r="L6">
            <v>103856.14505187367</v>
          </cell>
          <cell r="M6">
            <v>118613.63066641449</v>
          </cell>
          <cell r="N6">
            <v>134116.11225764896</v>
          </cell>
          <cell r="O6">
            <v>150393.73973155004</v>
          </cell>
          <cell r="P6">
            <v>169623.26778997065</v>
          </cell>
          <cell r="Q6">
            <v>189811.7407277133</v>
          </cell>
          <cell r="R6">
            <v>210997.78350802217</v>
          </cell>
          <cell r="S6">
            <v>233081.58332930016</v>
          </cell>
        </row>
        <row r="8">
          <cell r="E8">
            <v>158345</v>
          </cell>
          <cell r="F8">
            <v>162778.66</v>
          </cell>
          <cell r="G8">
            <v>167336.46248000002</v>
          </cell>
          <cell r="H8">
            <v>172021.88342944003</v>
          </cell>
          <cell r="I8">
            <v>176838.49616546434</v>
          </cell>
          <cell r="J8">
            <v>181789.97405809734</v>
          </cell>
          <cell r="K8">
            <v>186880.09333172406</v>
          </cell>
          <cell r="L8">
            <v>192112.73594501233</v>
          </cell>
          <cell r="M8">
            <v>197491.89255147267</v>
          </cell>
          <cell r="N8">
            <v>203021.66554291392</v>
          </cell>
          <cell r="O8">
            <v>208706.2721781155</v>
          </cell>
          <cell r="P8">
            <v>214550.04779910273</v>
          </cell>
          <cell r="Q8">
            <v>220557.44913747761</v>
          </cell>
          <cell r="R8">
            <v>226733.057713327</v>
          </cell>
        </row>
        <row r="9">
          <cell r="F9">
            <v>1884.1703160000004</v>
          </cell>
          <cell r="G9">
            <v>1742.2525537120014</v>
          </cell>
          <cell r="H9">
            <v>1822.8964876721288</v>
          </cell>
          <cell r="I9">
            <v>1906.6905559319173</v>
          </cell>
          <cell r="J9">
            <v>1993.7479411679083</v>
          </cell>
          <cell r="K9">
            <v>2122.3092336209374</v>
          </cell>
          <cell r="L9">
            <v>4138.7422295321549</v>
          </cell>
          <cell r="M9">
            <v>5017.5451089438811</v>
          </cell>
          <cell r="N9">
            <v>5270.8437410197184</v>
          </cell>
          <cell r="O9">
            <v>5534.3933411263688</v>
          </cell>
          <cell r="P9">
            <v>6538.0395398630062</v>
          </cell>
          <cell r="Q9">
            <v>6864.0807988325032</v>
          </cell>
          <cell r="R9">
            <v>7203.2545453050152</v>
          </cell>
          <cell r="S9">
            <v>7508.4919392345182</v>
          </cell>
        </row>
        <row r="10">
          <cell r="F10">
            <v>3657.5070840000003</v>
          </cell>
          <cell r="G10">
            <v>3382.0196630880027</v>
          </cell>
          <cell r="H10">
            <v>3538.5637701870737</v>
          </cell>
          <cell r="I10">
            <v>3701.2228438678389</v>
          </cell>
          <cell r="J10">
            <v>3870.2165916788808</v>
          </cell>
          <cell r="K10">
            <v>4119.7767476171139</v>
          </cell>
          <cell r="L10">
            <v>8034.0290337977112</v>
          </cell>
          <cell r="M10">
            <v>9739.9405055969455</v>
          </cell>
          <cell r="N10">
            <v>10231.637850214747</v>
          </cell>
          <cell r="O10">
            <v>10743.234132774716</v>
          </cell>
          <cell r="P10">
            <v>12691.4885185576</v>
          </cell>
          <cell r="Q10">
            <v>13324.392138910154</v>
          </cell>
          <cell r="R10">
            <v>13982.788235003853</v>
          </cell>
          <cell r="S10">
            <v>14575.307882043477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20">
        <row r="6">
          <cell r="E6">
            <v>45631</v>
          </cell>
          <cell r="F6">
            <v>53123.318640000005</v>
          </cell>
          <cell r="G6">
            <v>60678.635068800009</v>
          </cell>
          <cell r="H6">
            <v>70694.655097489929</v>
          </cell>
          <cell r="I6">
            <v>81224.000197892543</v>
          </cell>
          <cell r="J6">
            <v>92287.564014321266</v>
          </cell>
          <cell r="K6">
            <v>106165.85578371301</v>
          </cell>
          <cell r="L6">
            <v>120748.97844200347</v>
          </cell>
          <cell r="M6">
            <v>138452.6363581926</v>
          </cell>
          <cell r="N6">
            <v>159506.98554231777</v>
          </cell>
          <cell r="O6">
            <v>181631.83141384914</v>
          </cell>
          <cell r="P6">
            <v>204870.61517752107</v>
          </cell>
          <cell r="Q6">
            <v>229268.37147613018</v>
          </cell>
          <cell r="R6">
            <v>254871.78356516224</v>
          </cell>
          <cell r="S6">
            <v>281729.24032794277</v>
          </cell>
        </row>
        <row r="8">
          <cell r="E8">
            <v>191394</v>
          </cell>
          <cell r="F8">
            <v>196753.03200000001</v>
          </cell>
          <cell r="G8">
            <v>202262.11689599999</v>
          </cell>
          <cell r="H8">
            <v>207925.45616908799</v>
          </cell>
          <cell r="I8">
            <v>213747.36894182247</v>
          </cell>
          <cell r="J8">
            <v>219732.2952721935</v>
          </cell>
          <cell r="K8">
            <v>225884.79953981491</v>
          </cell>
          <cell r="L8">
            <v>232209.57392692973</v>
          </cell>
          <cell r="M8">
            <v>238711.44199688378</v>
          </cell>
          <cell r="N8">
            <v>245395.36237279652</v>
          </cell>
          <cell r="O8">
            <v>252266.43251923483</v>
          </cell>
          <cell r="P8">
            <v>259329.89262977341</v>
          </cell>
          <cell r="Q8">
            <v>266591.12962340709</v>
          </cell>
          <cell r="R8">
            <v>274055.6812528625</v>
          </cell>
        </row>
        <row r="9">
          <cell r="F9">
            <v>2547.3883376000017</v>
          </cell>
          <cell r="G9">
            <v>2568.8075857920016</v>
          </cell>
          <cell r="H9">
            <v>3405.4468097545728</v>
          </cell>
          <cell r="I9">
            <v>3579.9773341368891</v>
          </cell>
          <cell r="J9">
            <v>3761.6116975857663</v>
          </cell>
          <cell r="K9">
            <v>4718.619201593192</v>
          </cell>
          <cell r="L9">
            <v>4958.2617038187582</v>
          </cell>
          <cell r="M9">
            <v>6019.2436915043036</v>
          </cell>
          <cell r="N9">
            <v>7158.4787226025574</v>
          </cell>
          <cell r="O9">
            <v>7522.4475963206678</v>
          </cell>
          <cell r="P9">
            <v>7901.1864796484579</v>
          </cell>
          <cell r="Q9">
            <v>8295.2371415270973</v>
          </cell>
          <cell r="R9">
            <v>8705.1601102709028</v>
          </cell>
          <cell r="S9">
            <v>9131.535299345378</v>
          </cell>
        </row>
        <row r="10">
          <cell r="F10">
            <v>4944.9303024000037</v>
          </cell>
          <cell r="G10">
            <v>4986.5088430080032</v>
          </cell>
          <cell r="H10">
            <v>6610.5732189353475</v>
          </cell>
          <cell r="I10">
            <v>6949.3677662657255</v>
          </cell>
          <cell r="J10">
            <v>7301.9521188429571</v>
          </cell>
          <cell r="K10">
            <v>9159.6725677985487</v>
          </cell>
          <cell r="L10">
            <v>9624.8609544717074</v>
          </cell>
          <cell r="M10">
            <v>11684.414224684824</v>
          </cell>
          <cell r="N10">
            <v>13895.870461522611</v>
          </cell>
          <cell r="O10">
            <v>14602.398275210708</v>
          </cell>
          <cell r="P10">
            <v>15337.597284023477</v>
          </cell>
          <cell r="Q10">
            <v>16102.519157082012</v>
          </cell>
          <cell r="R10">
            <v>16898.251978761164</v>
          </cell>
          <cell r="S10">
            <v>17725.921463435145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21">
        <row r="6">
          <cell r="E6">
            <v>240988</v>
          </cell>
          <cell r="F6">
            <v>256360.83072</v>
          </cell>
          <cell r="G6">
            <v>274519.72289600002</v>
          </cell>
          <cell r="H6">
            <v>293494.52614257159</v>
          </cell>
          <cell r="I6">
            <v>319118.85592501913</v>
          </cell>
          <cell r="J6">
            <v>345948.04846678802</v>
          </cell>
          <cell r="K6">
            <v>380161.11753584835</v>
          </cell>
          <cell r="L6">
            <v>416018.89520277805</v>
          </cell>
          <cell r="M6">
            <v>453586.66210290772</v>
          </cell>
          <cell r="N6">
            <v>492932.06513560569</v>
          </cell>
          <cell r="O6">
            <v>540972.9577539569</v>
          </cell>
          <cell r="P6">
            <v>591317.68161986943</v>
          </cell>
          <cell r="Q6">
            <v>644057.58722339396</v>
          </cell>
          <cell r="R6">
            <v>699287.33447832591</v>
          </cell>
          <cell r="S6">
            <v>764752.53174863732</v>
          </cell>
        </row>
        <row r="8">
          <cell r="E8">
            <v>519538</v>
          </cell>
          <cell r="F8">
            <v>534085.06400000001</v>
          </cell>
          <cell r="G8">
            <v>549039.44579200004</v>
          </cell>
          <cell r="H8">
            <v>564412.55027417606</v>
          </cell>
          <cell r="I8">
            <v>580216.10168185295</v>
          </cell>
          <cell r="J8">
            <v>596462.15252894477</v>
          </cell>
          <cell r="K8">
            <v>613163.09279975528</v>
          </cell>
          <cell r="L8">
            <v>630331.65939814842</v>
          </cell>
          <cell r="M8">
            <v>647980.94586129661</v>
          </cell>
          <cell r="N8">
            <v>666124.41234541289</v>
          </cell>
          <cell r="O8">
            <v>684775.89589108445</v>
          </cell>
          <cell r="P8">
            <v>703949.62097603478</v>
          </cell>
          <cell r="Q8">
            <v>723660.21036336373</v>
          </cell>
          <cell r="R8">
            <v>743922.6962535379</v>
          </cell>
        </row>
        <row r="9">
          <cell r="F9">
            <v>5226.7624447999997</v>
          </cell>
          <cell r="G9">
            <v>6174.0233398400087</v>
          </cell>
          <cell r="H9">
            <v>6451.4331038343325</v>
          </cell>
          <cell r="I9">
            <v>8712.272126032165</v>
          </cell>
          <cell r="J9">
            <v>9121.9254642014239</v>
          </cell>
          <cell r="K9">
            <v>11632.443483480511</v>
          </cell>
          <cell r="L9">
            <v>12191.644406756099</v>
          </cell>
          <cell r="M9">
            <v>12773.040746044091</v>
          </cell>
          <cell r="N9">
            <v>13377.437031117312</v>
          </cell>
          <cell r="O9">
            <v>16333.903490239412</v>
          </cell>
          <cell r="P9">
            <v>17117.206114410263</v>
          </cell>
          <cell r="Q9">
            <v>17931.567905198342</v>
          </cell>
          <cell r="R9">
            <v>18778.114066676866</v>
          </cell>
          <cell r="S9">
            <v>22258.167071905882</v>
          </cell>
        </row>
        <row r="10">
          <cell r="F10">
            <v>10146.068275199999</v>
          </cell>
          <cell r="G10">
            <v>11984.868836160016</v>
          </cell>
          <cell r="H10">
            <v>12523.370142737234</v>
          </cell>
          <cell r="I10">
            <v>16912.057656415382</v>
          </cell>
          <cell r="J10">
            <v>17707.267077567471</v>
          </cell>
          <cell r="K10">
            <v>22580.625585579815</v>
          </cell>
          <cell r="L10">
            <v>23666.133260173603</v>
          </cell>
          <cell r="M10">
            <v>24794.726154085587</v>
          </cell>
          <cell r="N10">
            <v>25967.966001580662</v>
          </cell>
          <cell r="O10">
            <v>31706.9891281118</v>
          </cell>
          <cell r="P10">
            <v>33227.517751502273</v>
          </cell>
          <cell r="Q10">
            <v>34808.337698326191</v>
          </cell>
          <cell r="R10">
            <v>36451.633188255088</v>
          </cell>
          <cell r="S10">
            <v>43207.030198405533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U TCM SOFIA"/>
      <sheetName val="EAU TCM SAVA"/>
      <sheetName val="EAU TCM BETSIBOKA"/>
      <sheetName val="EAU TCM SE"/>
      <sheetName val="EAU TCM SO"/>
      <sheetName val="EAU TCM ANOSY"/>
      <sheetName val="EAU TCM ANALA"/>
      <sheetName val="EAU TCM ANALAMANGA"/>
      <sheetName val="EAU TCM BONGOLAVA"/>
      <sheetName val="EAU TCM BOENY"/>
      <sheetName val="EAU TCM ANDROY"/>
      <sheetName val="EAU TCM MELAKY"/>
      <sheetName val="EAU TCM ITASY"/>
      <sheetName val="EAU TCM IHOROMBE"/>
      <sheetName val="EAU TCM HMATSIATARA"/>
      <sheetName val="EAU TCM DIANA"/>
      <sheetName val="EAU TCM ALAOTRA"/>
      <sheetName val="EAU TCM MENABE"/>
      <sheetName val="EAU TCM ANTSINANANA"/>
      <sheetName val="EAU TCM AMORON MANIA"/>
      <sheetName val="EAU TCM V7V"/>
      <sheetName val="EAU TCM VAKANA"/>
      <sheetName val="EAU TCM NAT"/>
    </sheetNames>
    <sheetDataSet>
      <sheetData sheetId="0" refreshError="1">
        <row r="5">
          <cell r="E5">
            <v>252325.99999999997</v>
          </cell>
        </row>
        <row r="6">
          <cell r="F6">
            <v>81494.159681838908</v>
          </cell>
        </row>
        <row r="8">
          <cell r="F8">
            <v>7432.525704459038</v>
          </cell>
          <cell r="G8">
            <v>4184.0727210293335</v>
          </cell>
          <cell r="H8">
            <v>6110.1523490146174</v>
          </cell>
          <cell r="I8">
            <v>13359.414734798256</v>
          </cell>
          <cell r="J8">
            <v>15575.222353065374</v>
          </cell>
          <cell r="K8">
            <v>15928.142370812835</v>
          </cell>
          <cell r="L8">
            <v>12892.590481542156</v>
          </cell>
          <cell r="M8">
            <v>15289.893003504863</v>
          </cell>
          <cell r="N8">
            <v>18799.930376493012</v>
          </cell>
          <cell r="O8">
            <v>24020.836852208449</v>
          </cell>
          <cell r="P8">
            <v>11829.554038964823</v>
          </cell>
          <cell r="Q8">
            <v>27028.682794667511</v>
          </cell>
          <cell r="R8">
            <v>23167.657894874952</v>
          </cell>
          <cell r="S8">
            <v>47462.788072152362</v>
          </cell>
        </row>
        <row r="9">
          <cell r="F9">
            <v>1189.204112713446</v>
          </cell>
          <cell r="G9">
            <v>2689.7610349474294</v>
          </cell>
          <cell r="H9">
            <v>1527.5380872536543</v>
          </cell>
          <cell r="I9">
            <v>2613.7985350692238</v>
          </cell>
          <cell r="J9">
            <v>9911.5051337688747</v>
          </cell>
          <cell r="K9">
            <v>3764.8336512830338</v>
          </cell>
          <cell r="L9">
            <v>3516.1610404205881</v>
          </cell>
          <cell r="M9">
            <v>6923.7251336625804</v>
          </cell>
          <cell r="N9">
            <v>9969.6600481402347</v>
          </cell>
          <cell r="O9">
            <v>10545.733252189075</v>
          </cell>
          <cell r="P9">
            <v>3548.866211689447</v>
          </cell>
          <cell r="Q9">
            <v>13226.802218667081</v>
          </cell>
          <cell r="R9">
            <v>21737.55555568514</v>
          </cell>
          <cell r="S9">
            <v>33315.226242953097</v>
          </cell>
        </row>
        <row r="10">
          <cell r="F10">
            <v>65703.527227417901</v>
          </cell>
          <cell r="G10">
            <v>82486.005071721171</v>
          </cell>
          <cell r="H10">
            <v>103872.58993324848</v>
          </cell>
          <cell r="I10">
            <v>91482.94872742283</v>
          </cell>
          <cell r="J10">
            <v>90053.103786814347</v>
          </cell>
          <cell r="K10">
            <v>92962.430927834925</v>
          </cell>
          <cell r="L10">
            <v>112224.13987342377</v>
          </cell>
          <cell r="M10">
            <v>130396.82335064527</v>
          </cell>
          <cell r="N10">
            <v>131029.81777555737</v>
          </cell>
          <cell r="O10">
            <v>137387.46931324099</v>
          </cell>
          <cell r="P10">
            <v>159994.71837699923</v>
          </cell>
          <cell r="Q10">
            <v>142619.43261867113</v>
          </cell>
          <cell r="R10">
            <v>135001.66081951821</v>
          </cell>
          <cell r="S10">
            <v>97663.81391769812</v>
          </cell>
        </row>
        <row r="11">
          <cell r="F11">
            <v>2081.1071972485306</v>
          </cell>
          <cell r="G11">
            <v>0</v>
          </cell>
          <cell r="H11">
            <v>0</v>
          </cell>
          <cell r="I11">
            <v>9874.3500213726238</v>
          </cell>
          <cell r="J11">
            <v>8495.5758289447494</v>
          </cell>
          <cell r="K11">
            <v>17955.360490734471</v>
          </cell>
          <cell r="L11">
            <v>8204.3757609813729</v>
          </cell>
          <cell r="M11">
            <v>11828.030436673575</v>
          </cell>
          <cell r="N11">
            <v>13102.981777555737</v>
          </cell>
          <cell r="O11">
            <v>9666.922147839985</v>
          </cell>
          <cell r="P11">
            <v>15082.681399680148</v>
          </cell>
          <cell r="Q11">
            <v>16964.811541333864</v>
          </cell>
          <cell r="R11">
            <v>30032.149122986048</v>
          </cell>
          <cell r="S11">
            <v>41529.93956313331</v>
          </cell>
        </row>
        <row r="12">
          <cell r="F12">
            <v>1556.8654046400006</v>
          </cell>
          <cell r="G12">
            <v>1739.0903204448055</v>
          </cell>
          <cell r="H12">
            <v>1818.4952640084723</v>
          </cell>
          <cell r="I12">
            <v>2480.5240585534129</v>
          </cell>
          <cell r="J12">
            <v>2598.6601443529585</v>
          </cell>
          <cell r="K12">
            <v>2721.4671200953676</v>
          </cell>
          <cell r="L12">
            <v>3478.7117716553525</v>
          </cell>
          <cell r="M12">
            <v>3646.6306587513709</v>
          </cell>
          <cell r="N12">
            <v>4486.5746116722221</v>
          </cell>
          <cell r="O12">
            <v>4705.34754934375</v>
          </cell>
          <cell r="P12">
            <v>5635.984388175475</v>
          </cell>
          <cell r="Q12">
            <v>5911.9178063569652</v>
          </cell>
          <cell r="R12">
            <v>6941.9415144380682</v>
          </cell>
          <cell r="S12">
            <v>7281.9549763697223</v>
          </cell>
        </row>
        <row r="13">
          <cell r="F13">
            <v>335.79449904000012</v>
          </cell>
          <cell r="G13">
            <v>375.09791225280117</v>
          </cell>
          <cell r="H13">
            <v>392.22446870770972</v>
          </cell>
          <cell r="I13">
            <v>535.01499302132436</v>
          </cell>
          <cell r="J13">
            <v>560.49532525259883</v>
          </cell>
          <cell r="K13">
            <v>586.98310433429504</v>
          </cell>
          <cell r="L13">
            <v>750.3103821217428</v>
          </cell>
          <cell r="M13">
            <v>786.52818129931529</v>
          </cell>
          <cell r="N13">
            <v>967.69256330185181</v>
          </cell>
          <cell r="O13">
            <v>1014.8788831917891</v>
          </cell>
          <cell r="P13">
            <v>1215.6044758809846</v>
          </cell>
          <cell r="Q13">
            <v>1275.1195268613062</v>
          </cell>
          <cell r="R13">
            <v>1497.2815031140931</v>
          </cell>
          <cell r="S13">
            <v>1570.6177400013128</v>
          </cell>
        </row>
        <row r="14">
          <cell r="F14">
            <v>172.9850449600001</v>
          </cell>
          <cell r="G14">
            <v>193.23225782720061</v>
          </cell>
          <cell r="H14">
            <v>202.05502933427471</v>
          </cell>
          <cell r="I14">
            <v>275.61378428371256</v>
          </cell>
          <cell r="J14">
            <v>288.74001603921761</v>
          </cell>
          <cell r="K14">
            <v>302.38523556615195</v>
          </cell>
          <cell r="L14">
            <v>386.52353018392807</v>
          </cell>
          <cell r="M14">
            <v>405.18118430570786</v>
          </cell>
          <cell r="N14">
            <v>498.50829018580248</v>
          </cell>
          <cell r="O14">
            <v>522.81639437152774</v>
          </cell>
          <cell r="P14">
            <v>626.22048757505274</v>
          </cell>
          <cell r="Q14">
            <v>656.87975626188506</v>
          </cell>
          <cell r="R14">
            <v>771.32683493756315</v>
          </cell>
          <cell r="S14">
            <v>809.10610848552471</v>
          </cell>
        </row>
        <row r="15">
          <cell r="F15">
            <v>3022.1504913600011</v>
          </cell>
          <cell r="G15">
            <v>3375.8812102752104</v>
          </cell>
          <cell r="H15">
            <v>3530.0202183693873</v>
          </cell>
          <cell r="I15">
            <v>4815.1349371919196</v>
          </cell>
          <cell r="J15">
            <v>5044.4579272733899</v>
          </cell>
          <cell r="K15">
            <v>5282.847939008655</v>
          </cell>
          <cell r="L15">
            <v>6752.7934390956843</v>
          </cell>
          <cell r="M15">
            <v>7078.7536316938376</v>
          </cell>
          <cell r="N15">
            <v>8709.2330697166672</v>
          </cell>
          <cell r="O15">
            <v>9133.9099487261028</v>
          </cell>
          <cell r="P15">
            <v>10940.440282928863</v>
          </cell>
          <cell r="Q15">
            <v>11476.075741751754</v>
          </cell>
          <cell r="R15">
            <v>13475.533528026837</v>
          </cell>
          <cell r="S15">
            <v>14135.559660011813</v>
          </cell>
        </row>
      </sheetData>
      <sheetData sheetId="1" refreshError="1">
        <row r="5">
          <cell r="E5">
            <v>236057.99999999997</v>
          </cell>
        </row>
        <row r="6">
          <cell r="F6">
            <v>74090.796302554794</v>
          </cell>
        </row>
        <row r="8">
          <cell r="F8">
            <v>21839.886781134635</v>
          </cell>
          <cell r="G8">
            <v>23403.761642603222</v>
          </cell>
          <cell r="H8">
            <v>11195.671980782212</v>
          </cell>
          <cell r="I8">
            <v>36668.556478999068</v>
          </cell>
          <cell r="J8">
            <v>18004.8489048052</v>
          </cell>
          <cell r="K8">
            <v>14339.753720345618</v>
          </cell>
          <cell r="L8">
            <v>21278.736042183365</v>
          </cell>
          <cell r="M8">
            <v>15281.777283249974</v>
          </cell>
          <cell r="N8">
            <v>43121.649124410047</v>
          </cell>
          <cell r="O8">
            <v>57160.074279962515</v>
          </cell>
          <cell r="P8">
            <v>28373.877935828928</v>
          </cell>
          <cell r="Q8">
            <v>66525.571486978733</v>
          </cell>
          <cell r="R8">
            <v>51259.392804918258</v>
          </cell>
          <cell r="S8">
            <v>103796.75278445212</v>
          </cell>
        </row>
        <row r="9">
          <cell r="F9">
            <v>16683.246846700069</v>
          </cell>
          <cell r="G9">
            <v>7177.1535703983218</v>
          </cell>
          <cell r="H9">
            <v>10537.1030407362</v>
          </cell>
          <cell r="I9">
            <v>5641.3163813844722</v>
          </cell>
          <cell r="J9">
            <v>2717.7130422347468</v>
          </cell>
          <cell r="K9">
            <v>4779.9179067818732</v>
          </cell>
          <cell r="L9">
            <v>6219.9382277151381</v>
          </cell>
          <cell r="M9">
            <v>8969.738840168462</v>
          </cell>
          <cell r="N9">
            <v>17811.115942691107</v>
          </cell>
          <cell r="O9">
            <v>12426.103104339676</v>
          </cell>
          <cell r="P9">
            <v>21425.173135217759</v>
          </cell>
          <cell r="Q9">
            <v>16432.611283636186</v>
          </cell>
          <cell r="R9">
            <v>30222.300960125212</v>
          </cell>
          <cell r="S9">
            <v>4207.9764642345453</v>
          </cell>
        </row>
        <row r="10">
          <cell r="F10">
            <v>0</v>
          </cell>
          <cell r="G10">
            <v>1560.250776173548</v>
          </cell>
          <cell r="H10">
            <v>0</v>
          </cell>
          <cell r="I10">
            <v>940.21939689741203</v>
          </cell>
          <cell r="J10">
            <v>10531.138038659645</v>
          </cell>
          <cell r="K10">
            <v>4097.0724915273204</v>
          </cell>
          <cell r="L10">
            <v>38301.724875930064</v>
          </cell>
          <cell r="M10">
            <v>16278.414932157581</v>
          </cell>
          <cell r="N10">
            <v>3437.2329012210907</v>
          </cell>
          <cell r="O10">
            <v>0</v>
          </cell>
          <cell r="P10">
            <v>25189.054902215477</v>
          </cell>
          <cell r="Q10">
            <v>41346.570326568464</v>
          </cell>
          <cell r="R10">
            <v>16592.635821245218</v>
          </cell>
          <cell r="S10">
            <v>11221.270571292122</v>
          </cell>
        </row>
        <row r="11">
          <cell r="F11">
            <v>26693.194954720111</v>
          </cell>
          <cell r="G11">
            <v>52736.476234665926</v>
          </cell>
          <cell r="H11">
            <v>55319.790963865045</v>
          </cell>
          <cell r="I11">
            <v>36981.962944631538</v>
          </cell>
          <cell r="J11">
            <v>52995.404323577568</v>
          </cell>
          <cell r="K11">
            <v>79892.913584782727</v>
          </cell>
          <cell r="L11">
            <v>42230.106914486991</v>
          </cell>
          <cell r="M11">
            <v>73086.760919891181</v>
          </cell>
          <cell r="N11">
            <v>70931.988052471614</v>
          </cell>
          <cell r="O11">
            <v>74245.966048429575</v>
          </cell>
          <cell r="P11">
            <v>74988.105973262165</v>
          </cell>
          <cell r="Q11">
            <v>32335.138332316361</v>
          </cell>
          <cell r="R11">
            <v>71111.296376765211</v>
          </cell>
          <cell r="S11">
            <v>41378.435231639698</v>
          </cell>
        </row>
        <row r="12">
          <cell r="F12">
            <v>2715.5871223200006</v>
          </cell>
          <cell r="G12">
            <v>2893.3070511916803</v>
          </cell>
          <cell r="H12">
            <v>3823.2527721545739</v>
          </cell>
          <cell r="I12">
            <v>4018.2020189391988</v>
          </cell>
          <cell r="J12">
            <v>4221.0709933703956</v>
          </cell>
          <cell r="K12">
            <v>5284.742158277777</v>
          </cell>
          <cell r="L12">
            <v>5552.0777904702773</v>
          </cell>
          <cell r="M12">
            <v>6731.2463511785018</v>
          </cell>
          <cell r="N12">
            <v>7071.0901513336485</v>
          </cell>
          <cell r="O12">
            <v>7424.6879071581334</v>
          </cell>
          <cell r="P12">
            <v>8771.3721682586565</v>
          </cell>
          <cell r="Q12">
            <v>9208.8210270330837</v>
          </cell>
          <cell r="R12">
            <v>9663.8902661189877</v>
          </cell>
          <cell r="S12">
            <v>10137.223666908478</v>
          </cell>
        </row>
        <row r="13">
          <cell r="F13">
            <v>585.71486952000009</v>
          </cell>
          <cell r="G13">
            <v>624.04661888448004</v>
          </cell>
          <cell r="H13">
            <v>824.62314693530016</v>
          </cell>
          <cell r="I13">
            <v>866.67102369276836</v>
          </cell>
          <cell r="J13">
            <v>910.42707700145786</v>
          </cell>
          <cell r="K13">
            <v>1139.8463478638344</v>
          </cell>
          <cell r="L13">
            <v>1197.5069744151579</v>
          </cell>
          <cell r="M13">
            <v>1451.8374482934023</v>
          </cell>
          <cell r="N13">
            <v>1525.1370914641202</v>
          </cell>
          <cell r="O13">
            <v>1601.4032740929306</v>
          </cell>
          <cell r="P13">
            <v>1891.8645853106909</v>
          </cell>
          <cell r="Q13">
            <v>1986.2162999483126</v>
          </cell>
          <cell r="R13">
            <v>2084.3684887707618</v>
          </cell>
          <cell r="S13">
            <v>2186.4600065881032</v>
          </cell>
        </row>
        <row r="14">
          <cell r="F14">
            <v>301.73190248000009</v>
          </cell>
          <cell r="G14">
            <v>321.47856124352006</v>
          </cell>
          <cell r="H14">
            <v>424.80586357273046</v>
          </cell>
          <cell r="I14">
            <v>446.46689099324431</v>
          </cell>
          <cell r="J14">
            <v>469.00788815226616</v>
          </cell>
          <cell r="K14">
            <v>587.19357314197521</v>
          </cell>
          <cell r="L14">
            <v>616.89753227447534</v>
          </cell>
          <cell r="M14">
            <v>747.91626124205584</v>
          </cell>
          <cell r="N14">
            <v>785.67668348151653</v>
          </cell>
          <cell r="O14">
            <v>824.96532301757043</v>
          </cell>
          <cell r="P14">
            <v>974.5969075842952</v>
          </cell>
          <cell r="Q14">
            <v>1023.2023363370095</v>
          </cell>
          <cell r="R14">
            <v>1073.7655851243321</v>
          </cell>
          <cell r="S14">
            <v>1126.3581852120531</v>
          </cell>
        </row>
        <row r="15">
          <cell r="F15">
            <v>5271.4338256800002</v>
          </cell>
          <cell r="G15">
            <v>5616.4195699603197</v>
          </cell>
          <cell r="H15">
            <v>7421.6083224177009</v>
          </cell>
          <cell r="I15">
            <v>7800.0392132349152</v>
          </cell>
          <cell r="J15">
            <v>8193.8436930131211</v>
          </cell>
          <cell r="K15">
            <v>10258.61713077451</v>
          </cell>
          <cell r="L15">
            <v>10777.562769736422</v>
          </cell>
          <cell r="M15">
            <v>13066.537034640622</v>
          </cell>
          <cell r="N15">
            <v>13726.233823177081</v>
          </cell>
          <cell r="O15">
            <v>14412.629466836373</v>
          </cell>
          <cell r="P15">
            <v>17026.781267796217</v>
          </cell>
          <cell r="Q15">
            <v>17875.946699534812</v>
          </cell>
          <cell r="R15">
            <v>18759.316398936859</v>
          </cell>
          <cell r="S15">
            <v>19678.140059292928</v>
          </cell>
        </row>
      </sheetData>
      <sheetData sheetId="2" refreshError="1">
        <row r="5">
          <cell r="E5">
            <v>77760</v>
          </cell>
        </row>
        <row r="6">
          <cell r="F6">
            <v>16891.870865344761</v>
          </cell>
        </row>
        <row r="8">
          <cell r="F8">
            <v>1917.7871464778239</v>
          </cell>
          <cell r="G8">
            <v>4345.1406157496585</v>
          </cell>
          <cell r="H8">
            <v>5162.5329221773391</v>
          </cell>
          <cell r="I8">
            <v>3801.1494045788195</v>
          </cell>
          <cell r="J8">
            <v>5851.1433498624392</v>
          </cell>
          <cell r="K8">
            <v>10654.408606361361</v>
          </cell>
          <cell r="L8">
            <v>17454.423884866639</v>
          </cell>
          <cell r="M8">
            <v>21546.320838086402</v>
          </cell>
          <cell r="N8">
            <v>16574.488157899941</v>
          </cell>
          <cell r="O8">
            <v>20668.770553863913</v>
          </cell>
          <cell r="P8">
            <v>13741.735019580425</v>
          </cell>
          <cell r="Q8">
            <v>21388.320920588354</v>
          </cell>
          <cell r="R8">
            <v>29331.049284019995</v>
          </cell>
          <cell r="S8">
            <v>27985.636772321857</v>
          </cell>
        </row>
        <row r="9">
          <cell r="F9">
            <v>0</v>
          </cell>
          <cell r="G9">
            <v>4965.8749894281809</v>
          </cell>
          <cell r="H9">
            <v>607.35681437380458</v>
          </cell>
          <cell r="I9">
            <v>506.8199206105092</v>
          </cell>
          <cell r="J9">
            <v>468.09146798899513</v>
          </cell>
          <cell r="K9">
            <v>1238.8847216699255</v>
          </cell>
          <cell r="L9">
            <v>471.74118607747664</v>
          </cell>
          <cell r="M9">
            <v>3049.0076657669438</v>
          </cell>
          <cell r="N9">
            <v>1336.6522707983825</v>
          </cell>
          <cell r="O9">
            <v>3078.3275292988806</v>
          </cell>
          <cell r="P9">
            <v>5089.5314887334907</v>
          </cell>
          <cell r="Q9">
            <v>14807.299098868858</v>
          </cell>
          <cell r="R9">
            <v>15449.178630514349</v>
          </cell>
          <cell r="S9">
            <v>10766.83149706189</v>
          </cell>
        </row>
        <row r="10">
          <cell r="F10">
            <v>11506.722878866944</v>
          </cell>
          <cell r="G10">
            <v>7448.8124841422714</v>
          </cell>
          <cell r="H10">
            <v>18220.704431214137</v>
          </cell>
          <cell r="I10">
            <v>20779.616745030875</v>
          </cell>
          <cell r="J10">
            <v>23872.664867438751</v>
          </cell>
          <cell r="K10">
            <v>16848.83221471099</v>
          </cell>
          <cell r="L10">
            <v>10142.43550066575</v>
          </cell>
          <cell r="M10">
            <v>13618.900907092349</v>
          </cell>
          <cell r="N10">
            <v>14168.514070462854</v>
          </cell>
          <cell r="O10">
            <v>21768.173242899229</v>
          </cell>
          <cell r="P10">
            <v>16286.50076394717</v>
          </cell>
          <cell r="Q10">
            <v>4935.7663662896202</v>
          </cell>
          <cell r="R10">
            <v>3358.5170935900755</v>
          </cell>
          <cell r="S10">
            <v>10294.525673959004</v>
          </cell>
        </row>
        <row r="11">
          <cell r="F11">
            <v>0</v>
          </cell>
          <cell r="G11">
            <v>5896.9765499459645</v>
          </cell>
          <cell r="H11">
            <v>4858.8545149904367</v>
          </cell>
          <cell r="I11">
            <v>4307.9693251893277</v>
          </cell>
          <cell r="J11">
            <v>936.18293597799027</v>
          </cell>
          <cell r="K11">
            <v>4459.9849980117324</v>
          </cell>
          <cell r="L11">
            <v>6368.5060120459348</v>
          </cell>
          <cell r="M11">
            <v>2235.9389548957588</v>
          </cell>
          <cell r="N11">
            <v>12029.870437185442</v>
          </cell>
          <cell r="O11">
            <v>0</v>
          </cell>
          <cell r="P11">
            <v>11451.445849650354</v>
          </cell>
          <cell r="Q11">
            <v>7756.204289883688</v>
          </cell>
          <cell r="R11">
            <v>3582.4182331627476</v>
          </cell>
          <cell r="S11">
            <v>6081.7605724363948</v>
          </cell>
        </row>
        <row r="12">
          <cell r="F12">
            <v>1061.0124170399981</v>
          </cell>
          <cell r="G12">
            <v>1113.0934700131227</v>
          </cell>
          <cell r="H12">
            <v>1167.4306174468954</v>
          </cell>
          <cell r="I12">
            <v>1223.9379798564723</v>
          </cell>
          <cell r="J12">
            <v>1582.3594954218815</v>
          </cell>
          <cell r="K12">
            <v>1660.2280420177731</v>
          </cell>
          <cell r="L12">
            <v>1741.2166573786237</v>
          </cell>
          <cell r="M12">
            <v>2150.9872737641986</v>
          </cell>
          <cell r="N12">
            <v>2256.7916734585187</v>
          </cell>
          <cell r="O12">
            <v>2366.8347455130906</v>
          </cell>
          <cell r="P12">
            <v>2834.938051834175</v>
          </cell>
          <cell r="Q12">
            <v>2973.7323979653138</v>
          </cell>
          <cell r="R12">
            <v>3491.8264182203666</v>
          </cell>
          <cell r="S12">
            <v>3659.0103674757279</v>
          </cell>
        </row>
        <row r="13">
          <cell r="F13">
            <v>228.84581543999963</v>
          </cell>
          <cell r="G13">
            <v>240.07898372832057</v>
          </cell>
          <cell r="H13">
            <v>251.79876062580098</v>
          </cell>
          <cell r="I13">
            <v>263.98662310629794</v>
          </cell>
          <cell r="J13">
            <v>341.29322450275873</v>
          </cell>
          <cell r="K13">
            <v>358.08840121951971</v>
          </cell>
          <cell r="L13">
            <v>375.55653394440907</v>
          </cell>
          <cell r="M13">
            <v>463.93843159619968</v>
          </cell>
          <cell r="N13">
            <v>486.75898839301385</v>
          </cell>
          <cell r="O13">
            <v>510.49376864007837</v>
          </cell>
          <cell r="P13">
            <v>611.45722686619456</v>
          </cell>
          <cell r="Q13">
            <v>641.3932623062442</v>
          </cell>
          <cell r="R13">
            <v>753.13903138086334</v>
          </cell>
          <cell r="S13">
            <v>789.19831455358838</v>
          </cell>
        </row>
        <row r="14">
          <cell r="F14">
            <v>117.89026855999981</v>
          </cell>
          <cell r="G14">
            <v>123.67705222368029</v>
          </cell>
          <cell r="H14">
            <v>129.71451304965507</v>
          </cell>
          <cell r="I14">
            <v>135.99310887294138</v>
          </cell>
          <cell r="J14">
            <v>175.8177217135424</v>
          </cell>
          <cell r="K14">
            <v>184.46978244641923</v>
          </cell>
          <cell r="L14">
            <v>193.46851748651375</v>
          </cell>
          <cell r="M14">
            <v>238.99858597379986</v>
          </cell>
          <cell r="N14">
            <v>250.75463038427984</v>
          </cell>
          <cell r="O14">
            <v>262.98163839034345</v>
          </cell>
          <cell r="P14">
            <v>314.99311687046389</v>
          </cell>
          <cell r="Q14">
            <v>330.41471088503488</v>
          </cell>
          <cell r="R14">
            <v>387.98071313559626</v>
          </cell>
          <cell r="S14">
            <v>406.55670749730314</v>
          </cell>
        </row>
        <row r="15">
          <cell r="F15">
            <v>2059.6123389599966</v>
          </cell>
          <cell r="G15">
            <v>2160.710853554885</v>
          </cell>
          <cell r="H15">
            <v>2266.188845632209</v>
          </cell>
          <cell r="I15">
            <v>2375.8796079566814</v>
          </cell>
          <cell r="J15">
            <v>3071.6390205248285</v>
          </cell>
          <cell r="K15">
            <v>3222.7956109756769</v>
          </cell>
          <cell r="L15">
            <v>3380.0088054996818</v>
          </cell>
          <cell r="M15">
            <v>4175.4458843657967</v>
          </cell>
          <cell r="N15">
            <v>4380.830895537124</v>
          </cell>
          <cell r="O15">
            <v>4594.4439177607055</v>
          </cell>
          <cell r="P15">
            <v>5503.1150417957515</v>
          </cell>
          <cell r="Q15">
            <v>5772.5393607561973</v>
          </cell>
          <cell r="R15">
            <v>6778.2512824277692</v>
          </cell>
          <cell r="S15">
            <v>7102.7848309822957</v>
          </cell>
        </row>
      </sheetData>
      <sheetData sheetId="3" refreshError="1">
        <row r="5">
          <cell r="E5">
            <v>82885</v>
          </cell>
        </row>
        <row r="6">
          <cell r="F6">
            <v>53876.437780056651</v>
          </cell>
        </row>
        <row r="8">
          <cell r="F8">
            <v>18778.795100021045</v>
          </cell>
          <cell r="G8">
            <v>25761.481174717988</v>
          </cell>
          <cell r="H8">
            <v>25125.757676306072</v>
          </cell>
          <cell r="I8">
            <v>41655.125176401045</v>
          </cell>
          <cell r="J8">
            <v>39113.381600259774</v>
          </cell>
          <cell r="K8">
            <v>56231.268694933598</v>
          </cell>
          <cell r="L8">
            <v>52063.50686692413</v>
          </cell>
          <cell r="M8">
            <v>69022.163851657373</v>
          </cell>
          <cell r="N8">
            <v>57542.038884198286</v>
          </cell>
          <cell r="O8">
            <v>60035.403895707706</v>
          </cell>
          <cell r="P8">
            <v>52806.003825697182</v>
          </cell>
          <cell r="Q8">
            <v>58513.553158102077</v>
          </cell>
          <cell r="R8">
            <v>78283.957165227956</v>
          </cell>
          <cell r="S8">
            <v>68531.617794131074</v>
          </cell>
        </row>
        <row r="9">
          <cell r="F9">
            <v>1155.6181600012949</v>
          </cell>
          <cell r="G9">
            <v>3878.0724349037828</v>
          </cell>
          <cell r="H9">
            <v>2405.6576498590921</v>
          </cell>
          <cell r="I9">
            <v>3029.4636491928036</v>
          </cell>
          <cell r="J9">
            <v>5411.9144352560688</v>
          </cell>
          <cell r="K9">
            <v>4016.5191924952569</v>
          </cell>
          <cell r="L9">
            <v>2701.4083751705925</v>
          </cell>
          <cell r="M9">
            <v>6442.068626154688</v>
          </cell>
          <cell r="N9">
            <v>8908.1817519470151</v>
          </cell>
          <cell r="O9">
            <v>7346.9899872369579</v>
          </cell>
          <cell r="P9">
            <v>18722.128629110819</v>
          </cell>
          <cell r="Q9">
            <v>21110.772119785848</v>
          </cell>
          <cell r="R9">
            <v>16892.853914601819</v>
          </cell>
          <cell r="S9">
            <v>16569.873599247807</v>
          </cell>
        </row>
        <row r="10">
          <cell r="F10">
            <v>28890.454000032372</v>
          </cell>
          <cell r="G10">
            <v>31855.595000995367</v>
          </cell>
          <cell r="H10">
            <v>45172.904758465171</v>
          </cell>
          <cell r="I10">
            <v>31556.913012425037</v>
          </cell>
          <cell r="J10">
            <v>35177.443829164447</v>
          </cell>
          <cell r="K10">
            <v>27613.569448404891</v>
          </cell>
          <cell r="L10">
            <v>29224.32696775459</v>
          </cell>
          <cell r="M10">
            <v>16795.393203903295</v>
          </cell>
          <cell r="N10">
            <v>33706.633656015736</v>
          </cell>
          <cell r="O10">
            <v>36525.035936549444</v>
          </cell>
          <cell r="P10">
            <v>36484.148097754412</v>
          </cell>
          <cell r="Q10">
            <v>33960.807323133755</v>
          </cell>
          <cell r="R10">
            <v>24927.260044717324</v>
          </cell>
          <cell r="S10">
            <v>44330.547301051956</v>
          </cell>
        </row>
        <row r="11">
          <cell r="F11">
            <v>1733.4272400019424</v>
          </cell>
          <cell r="G11">
            <v>0</v>
          </cell>
          <cell r="H11">
            <v>0</v>
          </cell>
          <cell r="I11">
            <v>0</v>
          </cell>
          <cell r="J11">
            <v>1229.9805534672885</v>
          </cell>
          <cell r="K11">
            <v>0</v>
          </cell>
          <cell r="L11">
            <v>2210.2432160486665</v>
          </cell>
          <cell r="M11">
            <v>2300.7387950552456</v>
          </cell>
          <cell r="N11">
            <v>0</v>
          </cell>
          <cell r="O11">
            <v>1049.5699981767082</v>
          </cell>
          <cell r="P11">
            <v>1440.1637407008322</v>
          </cell>
          <cell r="Q11">
            <v>1147.3245717274917</v>
          </cell>
          <cell r="R11">
            <v>1030.0520679635258</v>
          </cell>
          <cell r="S11">
            <v>2084.9860102220009</v>
          </cell>
        </row>
        <row r="12">
          <cell r="F12">
            <v>1015.351843679999</v>
          </cell>
          <cell r="G12">
            <v>1508.5415458368018</v>
          </cell>
          <cell r="H12">
            <v>1582.3985682382195</v>
          </cell>
          <cell r="I12">
            <v>1659.2088873221755</v>
          </cell>
          <cell r="J12">
            <v>2147.9944905090629</v>
          </cell>
          <cell r="K12">
            <v>2253.9367609950314</v>
          </cell>
          <cell r="L12">
            <v>2364.1277709476503</v>
          </cell>
          <cell r="M12">
            <v>2922.9564597235494</v>
          </cell>
          <cell r="N12">
            <v>3066.9920102119231</v>
          </cell>
          <cell r="O12">
            <v>3686.2614097060641</v>
          </cell>
          <cell r="P12">
            <v>3868.3459177930349</v>
          </cell>
          <cell r="Q12">
            <v>4057.7371293876654</v>
          </cell>
          <cell r="R12">
            <v>4764.7099901970796</v>
          </cell>
          <cell r="S12">
            <v>4998.0835407373488</v>
          </cell>
        </row>
        <row r="13">
          <cell r="F13">
            <v>218.99745647999981</v>
          </cell>
          <cell r="G13">
            <v>325.37170596480041</v>
          </cell>
          <cell r="H13">
            <v>341.30165197294929</v>
          </cell>
          <cell r="I13">
            <v>357.86858354007705</v>
          </cell>
          <cell r="J13">
            <v>463.29292932548407</v>
          </cell>
          <cell r="K13">
            <v>486.1432229597126</v>
          </cell>
          <cell r="L13">
            <v>509.90991138086576</v>
          </cell>
          <cell r="M13">
            <v>630.44158935213818</v>
          </cell>
          <cell r="N13">
            <v>661.50808063394425</v>
          </cell>
          <cell r="O13">
            <v>795.07599032875896</v>
          </cell>
          <cell r="P13">
            <v>834.34911952398784</v>
          </cell>
          <cell r="Q13">
            <v>875.19820437773183</v>
          </cell>
          <cell r="R13">
            <v>1027.6825469052526</v>
          </cell>
          <cell r="S13">
            <v>1078.0180185904085</v>
          </cell>
        </row>
        <row r="14">
          <cell r="F14">
            <v>112.81687151999989</v>
          </cell>
          <cell r="G14">
            <v>167.61572731520022</v>
          </cell>
          <cell r="H14">
            <v>175.82206313757993</v>
          </cell>
          <cell r="I14">
            <v>184.3565430357973</v>
          </cell>
          <cell r="J14">
            <v>238.66605450100698</v>
          </cell>
          <cell r="K14">
            <v>250.43741788833682</v>
          </cell>
          <cell r="L14">
            <v>262.68086343862785</v>
          </cell>
          <cell r="M14">
            <v>324.77293996928324</v>
          </cell>
          <cell r="N14">
            <v>340.77689002354703</v>
          </cell>
          <cell r="O14">
            <v>409.58460107845161</v>
          </cell>
          <cell r="P14">
            <v>429.81621308811503</v>
          </cell>
          <cell r="Q14">
            <v>450.85968104307398</v>
          </cell>
          <cell r="R14">
            <v>529.41222113300887</v>
          </cell>
          <cell r="S14">
            <v>555.34261563748316</v>
          </cell>
        </row>
        <row r="15">
          <cell r="F15">
            <v>1970.9771083199983</v>
          </cell>
          <cell r="G15">
            <v>2928.3453536832035</v>
          </cell>
          <cell r="H15">
            <v>3071.7148677565438</v>
          </cell>
          <cell r="I15">
            <v>3220.8172518606934</v>
          </cell>
          <cell r="J15">
            <v>4169.6363639293568</v>
          </cell>
          <cell r="K15">
            <v>4375.2890066374139</v>
          </cell>
          <cell r="L15">
            <v>4589.1892024277922</v>
          </cell>
          <cell r="M15">
            <v>5673.9743041692427</v>
          </cell>
          <cell r="N15">
            <v>5953.5727257054978</v>
          </cell>
          <cell r="O15">
            <v>7155.6839129588307</v>
          </cell>
          <cell r="P15">
            <v>7509.1420757158903</v>
          </cell>
          <cell r="Q15">
            <v>7876.7838393995862</v>
          </cell>
          <cell r="R15">
            <v>9249.1429221472717</v>
          </cell>
          <cell r="S15">
            <v>9702.162167313676</v>
          </cell>
        </row>
      </sheetData>
      <sheetData sheetId="4" refreshError="1">
        <row r="5">
          <cell r="E5">
            <v>540323</v>
          </cell>
        </row>
        <row r="6">
          <cell r="F6">
            <v>80516.204767563206</v>
          </cell>
        </row>
        <row r="8">
          <cell r="F8">
            <v>21078.490183681268</v>
          </cell>
          <cell r="G8">
            <v>14830.407254589134</v>
          </cell>
          <cell r="H8">
            <v>27197.8858019289</v>
          </cell>
          <cell r="I8">
            <v>21677.320789189529</v>
          </cell>
          <cell r="J8">
            <v>18796.209005641533</v>
          </cell>
          <cell r="K8">
            <v>41064.750131008419</v>
          </cell>
          <cell r="L8">
            <v>38044.896737086783</v>
          </cell>
          <cell r="M8">
            <v>38197.547968572166</v>
          </cell>
          <cell r="N8">
            <v>58627.049129979474</v>
          </cell>
          <cell r="O8">
            <v>86750.122625300384</v>
          </cell>
          <cell r="P8">
            <v>74287.570173223779</v>
          </cell>
          <cell r="Q8">
            <v>107632.23200866963</v>
          </cell>
          <cell r="R8">
            <v>100829.08694157195</v>
          </cell>
          <cell r="S8">
            <v>78893.266232134905</v>
          </cell>
        </row>
        <row r="9">
          <cell r="F9">
            <v>4901.9744613212251</v>
          </cell>
          <cell r="G9">
            <v>4683.2865014491999</v>
          </cell>
          <cell r="H9">
            <v>8975.3023146365358</v>
          </cell>
          <cell r="I9">
            <v>7938.1738101257424</v>
          </cell>
          <cell r="J9">
            <v>11453.939862812809</v>
          </cell>
          <cell r="K9">
            <v>25065.496833212932</v>
          </cell>
          <cell r="L9">
            <v>23146.195916968882</v>
          </cell>
          <cell r="M9">
            <v>46324.685834225813</v>
          </cell>
          <cell r="N9">
            <v>48814.990698183748</v>
          </cell>
          <cell r="O9">
            <v>55143.488800578532</v>
          </cell>
          <cell r="P9">
            <v>61864.899575694719</v>
          </cell>
          <cell r="Q9">
            <v>48690.771622969594</v>
          </cell>
          <cell r="R9">
            <v>55119.900861392671</v>
          </cell>
          <cell r="S9">
            <v>49757.929943135554</v>
          </cell>
        </row>
        <row r="10">
          <cell r="F10">
            <v>35539.314844578883</v>
          </cell>
          <cell r="G10">
            <v>40328.300429145893</v>
          </cell>
          <cell r="H10">
            <v>21486.32978352383</v>
          </cell>
          <cell r="I10">
            <v>21066.692034564472</v>
          </cell>
          <cell r="J10">
            <v>13509.775222804852</v>
          </cell>
          <cell r="K10">
            <v>25332.151054842856</v>
          </cell>
          <cell r="L10">
            <v>41503.523713185576</v>
          </cell>
          <cell r="M10">
            <v>20317.844664134129</v>
          </cell>
          <cell r="N10">
            <v>38021.726423208442</v>
          </cell>
          <cell r="O10">
            <v>18157.002409946592</v>
          </cell>
          <cell r="P10">
            <v>18385.55248434301</v>
          </cell>
          <cell r="Q10">
            <v>17725.149318888052</v>
          </cell>
          <cell r="R10">
            <v>13443.878258876261</v>
          </cell>
          <cell r="S10">
            <v>47299.409505482159</v>
          </cell>
        </row>
        <row r="11">
          <cell r="F11">
            <v>7352.9616919818372</v>
          </cell>
          <cell r="G11">
            <v>13789.676920933756</v>
          </cell>
          <cell r="H11">
            <v>20398.414351446674</v>
          </cell>
          <cell r="I11">
            <v>48239.671615379513</v>
          </cell>
          <cell r="J11">
            <v>58444.462376916643</v>
          </cell>
          <cell r="K11">
            <v>35998.319920039845</v>
          </cell>
          <cell r="L11">
            <v>30861.594555958505</v>
          </cell>
          <cell r="M11">
            <v>36572.120395441438</v>
          </cell>
          <cell r="N11">
            <v>21831.830010745492</v>
          </cell>
          <cell r="O11">
            <v>15691.236650571129</v>
          </cell>
          <cell r="P11">
            <v>30559.76966992149</v>
          </cell>
          <cell r="Q11">
            <v>20287.821509570666</v>
          </cell>
          <cell r="R11">
            <v>34954.083473078281</v>
          </cell>
          <cell r="S11">
            <v>35819.301674413211</v>
          </cell>
        </row>
        <row r="12">
          <cell r="F12">
            <v>3562.8998573159997</v>
          </cell>
          <cell r="G12">
            <v>3687.1289891117362</v>
          </cell>
          <cell r="H12">
            <v>3828.2479358138544</v>
          </cell>
          <cell r="I12">
            <v>5404.0315189048843</v>
          </cell>
          <cell r="J12">
            <v>5635.4049517662888</v>
          </cell>
          <cell r="K12">
            <v>5875.4985361570989</v>
          </cell>
          <cell r="L12">
            <v>6124.6192037916207</v>
          </cell>
          <cell r="M12">
            <v>7979.7095230419127</v>
          </cell>
          <cell r="N12">
            <v>8337.2579136338391</v>
          </cell>
          <cell r="O12">
            <v>8708.5729218328961</v>
          </cell>
          <cell r="P12">
            <v>10828.677281102891</v>
          </cell>
          <cell r="Q12">
            <v>11326.147842505181</v>
          </cell>
          <cell r="R12">
            <v>13676.012865122164</v>
          </cell>
          <cell r="S12">
            <v>13656.04215609588</v>
          </cell>
        </row>
        <row r="13">
          <cell r="F13">
            <v>768.46859667599995</v>
          </cell>
          <cell r="G13">
            <v>795.26311529860982</v>
          </cell>
          <cell r="H13">
            <v>825.7005351755372</v>
          </cell>
          <cell r="I13">
            <v>1165.5754256461514</v>
          </cell>
          <cell r="J13">
            <v>1215.4794994005722</v>
          </cell>
          <cell r="K13">
            <v>1267.2643901515312</v>
          </cell>
          <cell r="L13">
            <v>1320.9962988570162</v>
          </cell>
          <cell r="M13">
            <v>1721.1138186953144</v>
          </cell>
          <cell r="N13">
            <v>1798.2320990190635</v>
          </cell>
          <cell r="O13">
            <v>1878.3196498070949</v>
          </cell>
          <cell r="P13">
            <v>2335.5970606300352</v>
          </cell>
          <cell r="Q13">
            <v>2442.8946326971959</v>
          </cell>
          <cell r="R13">
            <v>2949.7282650263492</v>
          </cell>
          <cell r="S13">
            <v>2945.4208571971503</v>
          </cell>
        </row>
        <row r="14">
          <cell r="F14">
            <v>395.87776192399997</v>
          </cell>
          <cell r="G14">
            <v>409.68099879019292</v>
          </cell>
          <cell r="H14">
            <v>425.36088175709494</v>
          </cell>
          <cell r="I14">
            <v>600.44794654498708</v>
          </cell>
          <cell r="J14">
            <v>626.15610575180995</v>
          </cell>
          <cell r="K14">
            <v>652.83317068412214</v>
          </cell>
          <cell r="L14">
            <v>680.5132448657356</v>
          </cell>
          <cell r="M14">
            <v>886.63439144910137</v>
          </cell>
          <cell r="N14">
            <v>926.36199040376005</v>
          </cell>
          <cell r="O14">
            <v>967.61921353698835</v>
          </cell>
          <cell r="P14">
            <v>1203.186364566988</v>
          </cell>
          <cell r="Q14">
            <v>1258.4608713894647</v>
          </cell>
          <cell r="R14">
            <v>1519.5569850135739</v>
          </cell>
          <cell r="S14">
            <v>1517.3380173439866</v>
          </cell>
        </row>
        <row r="15">
          <cell r="F15">
            <v>6916.2173700839994</v>
          </cell>
          <cell r="G15">
            <v>7157.3680376874881</v>
          </cell>
          <cell r="H15">
            <v>7431.3048165798346</v>
          </cell>
          <cell r="I15">
            <v>10490.178830815363</v>
          </cell>
          <cell r="J15">
            <v>10939.315494605151</v>
          </cell>
          <cell r="K15">
            <v>11405.379511363779</v>
          </cell>
          <cell r="L15">
            <v>11888.966689713146</v>
          </cell>
          <cell r="M15">
            <v>15490.024368257829</v>
          </cell>
          <cell r="N15">
            <v>16184.08889117157</v>
          </cell>
          <cell r="O15">
            <v>16904.876848263855</v>
          </cell>
          <cell r="P15">
            <v>21020.373545670314</v>
          </cell>
          <cell r="Q15">
            <v>21986.051694274764</v>
          </cell>
          <cell r="R15">
            <v>26547.554385237141</v>
          </cell>
          <cell r="S15">
            <v>26508.787714774353</v>
          </cell>
        </row>
      </sheetData>
      <sheetData sheetId="5" refreshError="1">
        <row r="5">
          <cell r="E5">
            <v>116345</v>
          </cell>
        </row>
        <row r="6">
          <cell r="F6">
            <v>42975.366022400005</v>
          </cell>
        </row>
        <row r="8">
          <cell r="F8">
            <v>17973.301136959999</v>
          </cell>
          <cell r="G8">
            <v>23334.941509418877</v>
          </cell>
          <cell r="H8">
            <v>29115.37989403024</v>
          </cell>
          <cell r="I8">
            <v>35327.578658422783</v>
          </cell>
          <cell r="J8">
            <v>37225.96851474281</v>
          </cell>
          <cell r="K8">
            <v>39202.971381348514</v>
          </cell>
          <cell r="L8">
            <v>41261.501249168541</v>
          </cell>
          <cell r="M8">
            <v>43404.573660023583</v>
          </cell>
          <cell r="N8">
            <v>45635.309108907204</v>
          </cell>
          <cell r="O8">
            <v>47956.9365571788</v>
          </cell>
          <cell r="P8">
            <v>50372.797060212186</v>
          </cell>
          <cell r="Q8">
            <v>52886.347513154564</v>
          </cell>
          <cell r="R8">
            <v>55501.164518566606</v>
          </cell>
          <cell r="S8">
            <v>60666.646930602132</v>
          </cell>
        </row>
        <row r="9">
          <cell r="F9">
            <v>7423.7548174399999</v>
          </cell>
          <cell r="G9">
            <v>9638.3454060643198</v>
          </cell>
          <cell r="H9">
            <v>12025.917782316837</v>
          </cell>
          <cell r="I9">
            <v>14591.825967609409</v>
          </cell>
          <cell r="J9">
            <v>15375.943516958985</v>
          </cell>
          <cell r="K9">
            <v>16192.531657513518</v>
          </cell>
          <cell r="L9">
            <v>17042.793994221789</v>
          </cell>
          <cell r="M9">
            <v>17927.976076966264</v>
          </cell>
          <cell r="N9">
            <v>18849.366805852977</v>
          </cell>
          <cell r="O9">
            <v>19808.299882312982</v>
          </cell>
          <cell r="P9">
            <v>20806.155307478944</v>
          </cell>
          <cell r="Q9">
            <v>21844.360929346451</v>
          </cell>
          <cell r="R9">
            <v>22924.394040277512</v>
          </cell>
          <cell r="S9">
            <v>25057.962862640008</v>
          </cell>
        </row>
        <row r="10">
          <cell r="F10">
            <v>11330.994195039999</v>
          </cell>
          <cell r="G10">
            <v>14711.158777677118</v>
          </cell>
          <cell r="H10">
            <v>18355.348194062539</v>
          </cell>
          <cell r="I10">
            <v>22271.734371614359</v>
          </cell>
          <cell r="J10">
            <v>23468.545367990027</v>
          </cell>
          <cell r="K10">
            <v>24714.916740415367</v>
          </cell>
          <cell r="L10">
            <v>26012.685570127993</v>
          </cell>
          <cell r="M10">
            <v>27363.752959580084</v>
          </cell>
          <cell r="N10">
            <v>28770.08617735454</v>
          </cell>
          <cell r="O10">
            <v>30233.720873004022</v>
          </cell>
          <cell r="P10">
            <v>31756.763364046808</v>
          </cell>
          <cell r="Q10">
            <v>33341.392997423529</v>
          </cell>
          <cell r="R10">
            <v>34989.864587791984</v>
          </cell>
          <cell r="S10">
            <v>38246.364369292642</v>
          </cell>
        </row>
        <row r="11">
          <cell r="F11">
            <v>2344.3436265599998</v>
          </cell>
          <cell r="G11">
            <v>3043.6880229676794</v>
          </cell>
          <cell r="H11">
            <v>3797.6582470474223</v>
          </cell>
          <cell r="I11">
            <v>4607.945042402971</v>
          </cell>
          <cell r="J11">
            <v>4855.5611106186261</v>
          </cell>
          <cell r="K11">
            <v>5113.4310497411107</v>
          </cell>
          <cell r="L11">
            <v>5381.9349455437223</v>
          </cell>
          <cell r="M11">
            <v>5661.4661295682936</v>
          </cell>
          <cell r="N11">
            <v>5952.4316229009391</v>
          </cell>
          <cell r="O11">
            <v>6255.2525944146255</v>
          </cell>
          <cell r="P11">
            <v>6570.3648339407191</v>
          </cell>
          <cell r="Q11">
            <v>6898.219240846247</v>
          </cell>
          <cell r="R11">
            <v>7239.282328508687</v>
          </cell>
          <cell r="S11">
            <v>7913.0409039915812</v>
          </cell>
        </row>
        <row r="12">
          <cell r="F12">
            <v>1194.3095073984025</v>
          </cell>
          <cell r="G12">
            <v>1249.2439255786767</v>
          </cell>
          <cell r="H12">
            <v>1721.4997243462419</v>
          </cell>
          <cell r="I12">
            <v>1804.5354258661794</v>
          </cell>
          <cell r="J12">
            <v>2329.106073073357</v>
          </cell>
          <cell r="K12">
            <v>2443.4033185642411</v>
          </cell>
          <cell r="L12">
            <v>2562.2751906413318</v>
          </cell>
          <cell r="M12">
            <v>2685.8882593529847</v>
          </cell>
          <cell r="N12">
            <v>3303.8319192300232</v>
          </cell>
          <cell r="O12">
            <v>3464.8576045978439</v>
          </cell>
          <cell r="P12">
            <v>4149.51866683347</v>
          </cell>
          <cell r="Q12">
            <v>4352.5961574804032</v>
          </cell>
          <cell r="R12">
            <v>5110.3700548564057</v>
          </cell>
          <cell r="S12">
            <v>5208.8815726291141</v>
          </cell>
        </row>
        <row r="13">
          <cell r="F13">
            <v>257.59616826240057</v>
          </cell>
          <cell r="G13">
            <v>269.4447682620675</v>
          </cell>
          <cell r="H13">
            <v>371.30386211389532</v>
          </cell>
          <cell r="I13">
            <v>389.21352322603872</v>
          </cell>
          <cell r="J13">
            <v>502.35621183935149</v>
          </cell>
          <cell r="K13">
            <v>527.00855890601281</v>
          </cell>
          <cell r="L13">
            <v>552.64759013832645</v>
          </cell>
          <cell r="M13">
            <v>579.30923240946731</v>
          </cell>
          <cell r="N13">
            <v>712.59119826529911</v>
          </cell>
          <cell r="O13">
            <v>747.32222844267221</v>
          </cell>
          <cell r="P13">
            <v>894.99422225819933</v>
          </cell>
          <cell r="Q13">
            <v>938.7952496526359</v>
          </cell>
          <cell r="R13">
            <v>1102.2366784984404</v>
          </cell>
          <cell r="S13">
            <v>1123.4842607631424</v>
          </cell>
        </row>
        <row r="14">
          <cell r="F14">
            <v>132.70105637760028</v>
          </cell>
          <cell r="G14">
            <v>138.80488061985295</v>
          </cell>
          <cell r="H14">
            <v>191.27774714958244</v>
          </cell>
          <cell r="I14">
            <v>200.50393620735326</v>
          </cell>
          <cell r="J14">
            <v>258.78956367481743</v>
          </cell>
          <cell r="K14">
            <v>271.48925761824898</v>
          </cell>
          <cell r="L14">
            <v>284.69724340459243</v>
          </cell>
          <cell r="M14">
            <v>298.4320288169983</v>
          </cell>
          <cell r="N14">
            <v>367.09243547000256</v>
          </cell>
          <cell r="O14">
            <v>384.98417828864933</v>
          </cell>
          <cell r="P14">
            <v>461.05762964816336</v>
          </cell>
          <cell r="Q14">
            <v>483.62179527560039</v>
          </cell>
          <cell r="R14">
            <v>567.81889498404507</v>
          </cell>
          <cell r="S14">
            <v>578.76461918101268</v>
          </cell>
        </row>
        <row r="15">
          <cell r="F15">
            <v>2318.3655143616047</v>
          </cell>
          <cell r="G15">
            <v>2425.0029143586075</v>
          </cell>
          <cell r="H15">
            <v>3341.7347590250579</v>
          </cell>
          <cell r="I15">
            <v>3502.9217090343486</v>
          </cell>
          <cell r="J15">
            <v>4521.2059065541634</v>
          </cell>
          <cell r="K15">
            <v>4743.0770301541152</v>
          </cell>
          <cell r="L15">
            <v>4973.828311244938</v>
          </cell>
          <cell r="M15">
            <v>5213.7830916852063</v>
          </cell>
          <cell r="N15">
            <v>6413.3207843876917</v>
          </cell>
          <cell r="O15">
            <v>6725.9000559840497</v>
          </cell>
          <cell r="P15">
            <v>8054.9480003237932</v>
          </cell>
          <cell r="Q15">
            <v>8449.1572468737231</v>
          </cell>
          <cell r="R15">
            <v>9920.1301064859636</v>
          </cell>
          <cell r="S15">
            <v>10111.358346868281</v>
          </cell>
        </row>
      </sheetData>
      <sheetData sheetId="6" refreshError="1">
        <row r="5">
          <cell r="E5">
            <v>217484</v>
          </cell>
        </row>
        <row r="6">
          <cell r="F6">
            <v>61620.381273082974</v>
          </cell>
        </row>
        <row r="8">
          <cell r="F8">
            <v>7467.8042689547101</v>
          </cell>
          <cell r="G8">
            <v>6746.4328791908647</v>
          </cell>
          <cell r="H8">
            <v>3320.0288082208376</v>
          </cell>
          <cell r="I8">
            <v>18024.850898590823</v>
          </cell>
          <cell r="J8">
            <v>1727.1090655507244</v>
          </cell>
          <cell r="K8">
            <v>27711.603699247869</v>
          </cell>
          <cell r="L8">
            <v>51908.95104016726</v>
          </cell>
          <cell r="M8">
            <v>10379.613146732914</v>
          </cell>
          <cell r="N8">
            <v>11598.506976457553</v>
          </cell>
          <cell r="O8">
            <v>18794.105612721833</v>
          </cell>
          <cell r="P8">
            <v>7179.1883028637403</v>
          </cell>
          <cell r="Q8">
            <v>17069.604054326661</v>
          </cell>
          <cell r="R8">
            <v>8873.2641338604753</v>
          </cell>
          <cell r="S8">
            <v>11538.991056325845</v>
          </cell>
        </row>
        <row r="9">
          <cell r="F9">
            <v>933.47553361933876</v>
          </cell>
          <cell r="G9">
            <v>4693.1706985675582</v>
          </cell>
          <cell r="H9">
            <v>664.00576164416759</v>
          </cell>
          <cell r="I9">
            <v>693.263496099647</v>
          </cell>
          <cell r="J9">
            <v>1727.1090655507244</v>
          </cell>
          <cell r="K9">
            <v>8793.1050199536512</v>
          </cell>
          <cell r="L9">
            <v>482.87396316434661</v>
          </cell>
          <cell r="M9">
            <v>5736.1020021418735</v>
          </cell>
          <cell r="N9">
            <v>4315.7235261237411</v>
          </cell>
          <cell r="O9">
            <v>3230.2369021865652</v>
          </cell>
          <cell r="P9">
            <v>5306.3565716818948</v>
          </cell>
          <cell r="Q9">
            <v>853.48020271633311</v>
          </cell>
          <cell r="R9">
            <v>4436.6320669302377</v>
          </cell>
          <cell r="S9">
            <v>3106.0141772913157</v>
          </cell>
        </row>
        <row r="10">
          <cell r="F10">
            <v>43873.350080108925</v>
          </cell>
          <cell r="G10">
            <v>52798.170358885029</v>
          </cell>
          <cell r="H10">
            <v>23904.207419190032</v>
          </cell>
          <cell r="I10">
            <v>48528.444726975293</v>
          </cell>
          <cell r="J10">
            <v>68048.097182698533</v>
          </cell>
          <cell r="K10">
            <v>48495.306473683777</v>
          </cell>
          <cell r="L10">
            <v>48287.396316434664</v>
          </cell>
          <cell r="M10">
            <v>90411.893462331427</v>
          </cell>
          <cell r="N10">
            <v>109241.75175500718</v>
          </cell>
          <cell r="O10">
            <v>93383.212263211608</v>
          </cell>
          <cell r="P10">
            <v>116115.5673332744</v>
          </cell>
          <cell r="Q10">
            <v>120909.69538481384</v>
          </cell>
          <cell r="R10">
            <v>137535.59407483737</v>
          </cell>
          <cell r="S10">
            <v>145620.25833294514</v>
          </cell>
        </row>
        <row r="11">
          <cell r="F11">
            <v>0</v>
          </cell>
          <cell r="G11">
            <v>4106.5243612466138</v>
          </cell>
          <cell r="H11">
            <v>41832.362983582556</v>
          </cell>
          <cell r="I11">
            <v>6008.2836328636076</v>
          </cell>
          <cell r="J11">
            <v>9671.8107670840564</v>
          </cell>
          <cell r="K11">
            <v>11990.597754482253</v>
          </cell>
          <cell r="L11">
            <v>1448.6218894930398</v>
          </cell>
          <cell r="M11">
            <v>0</v>
          </cell>
          <cell r="N11">
            <v>809.19816114820139</v>
          </cell>
          <cell r="O11">
            <v>17325.816111727941</v>
          </cell>
          <cell r="P11">
            <v>13421.960740136557</v>
          </cell>
          <cell r="Q11">
            <v>7681.3218244469972</v>
          </cell>
          <cell r="R11">
            <v>3914.6753531737395</v>
          </cell>
          <cell r="S11">
            <v>6063.9646169567977</v>
          </cell>
        </row>
        <row r="12">
          <cell r="F12">
            <v>2859.7999254624006</v>
          </cell>
          <cell r="G12">
            <v>3006.8967099295851</v>
          </cell>
          <cell r="H12">
            <v>3832.3645965723613</v>
          </cell>
          <cell r="I12">
            <v>4033.2534948902589</v>
          </cell>
          <cell r="J12">
            <v>4242.3875976702584</v>
          </cell>
          <cell r="K12">
            <v>5186.2553991417835</v>
          </cell>
          <cell r="L12">
            <v>5453.469505943297</v>
          </cell>
          <cell r="M12">
            <v>5731.5815784927727</v>
          </cell>
          <cell r="N12">
            <v>6020.9924070123534</v>
          </cell>
          <cell r="O12">
            <v>6322.1166819714963</v>
          </cell>
          <cell r="P12">
            <v>7469.0884551417194</v>
          </cell>
          <cell r="Q12">
            <v>7841.629111270342</v>
          </cell>
          <cell r="R12">
            <v>8229.1762787933239</v>
          </cell>
          <cell r="S12">
            <v>8704.7354818536642</v>
          </cell>
        </row>
        <row r="13">
          <cell r="F13">
            <v>616.81959176640021</v>
          </cell>
          <cell r="G13">
            <v>648.54634920049875</v>
          </cell>
          <cell r="H13">
            <v>826.58844239796019</v>
          </cell>
          <cell r="I13">
            <v>869.91742046652644</v>
          </cell>
          <cell r="J13">
            <v>915.02477596809501</v>
          </cell>
          <cell r="K13">
            <v>1118.6041056972474</v>
          </cell>
          <cell r="L13">
            <v>1176.2385208897308</v>
          </cell>
          <cell r="M13">
            <v>1236.2234777141275</v>
          </cell>
          <cell r="N13">
            <v>1298.6454211203115</v>
          </cell>
          <cell r="O13">
            <v>1363.5937941507148</v>
          </cell>
          <cell r="P13">
            <v>1610.9798628737042</v>
          </cell>
          <cell r="Q13">
            <v>1691.3317690975248</v>
          </cell>
          <cell r="R13">
            <v>1774.9203738573838</v>
          </cell>
          <cell r="S13">
            <v>1877.4919666743199</v>
          </cell>
        </row>
        <row r="14">
          <cell r="F14">
            <v>317.75554727360009</v>
          </cell>
          <cell r="G14">
            <v>334.09963443662059</v>
          </cell>
          <cell r="H14">
            <v>425.81828850804015</v>
          </cell>
          <cell r="I14">
            <v>448.13927721002875</v>
          </cell>
          <cell r="J14">
            <v>471.37639974113983</v>
          </cell>
          <cell r="K14">
            <v>576.25059990464263</v>
          </cell>
          <cell r="L14">
            <v>605.94105621592189</v>
          </cell>
          <cell r="M14">
            <v>636.84239761030813</v>
          </cell>
          <cell r="N14">
            <v>668.99915633470596</v>
          </cell>
          <cell r="O14">
            <v>702.45740910794404</v>
          </cell>
          <cell r="P14">
            <v>829.89871723796887</v>
          </cell>
          <cell r="Q14">
            <v>871.29212347448254</v>
          </cell>
          <cell r="R14">
            <v>914.35291986592495</v>
          </cell>
          <cell r="S14">
            <v>967.1928313170738</v>
          </cell>
        </row>
        <row r="15">
          <cell r="F15">
            <v>5551.3763258976014</v>
          </cell>
          <cell r="G15">
            <v>5836.9171428044883</v>
          </cell>
          <cell r="H15">
            <v>7439.2959815816421</v>
          </cell>
          <cell r="I15">
            <v>7829.2567841987375</v>
          </cell>
          <cell r="J15">
            <v>8235.2229837128543</v>
          </cell>
          <cell r="K15">
            <v>10067.436951275227</v>
          </cell>
          <cell r="L15">
            <v>10586.146688007577</v>
          </cell>
          <cell r="M15">
            <v>11126.011299427146</v>
          </cell>
          <cell r="N15">
            <v>11687.808790082803</v>
          </cell>
          <cell r="O15">
            <v>12272.344147356433</v>
          </cell>
          <cell r="P15">
            <v>14498.818765863336</v>
          </cell>
          <cell r="Q15">
            <v>15221.985921877724</v>
          </cell>
          <cell r="R15">
            <v>15974.283364716453</v>
          </cell>
          <cell r="S15">
            <v>16897.427700068878</v>
          </cell>
        </row>
      </sheetData>
      <sheetData sheetId="7" refreshError="1">
        <row r="5">
          <cell r="E5">
            <v>2442696</v>
          </cell>
        </row>
        <row r="6">
          <cell r="F6">
            <v>156970.70986285241</v>
          </cell>
        </row>
        <row r="8">
          <cell r="F8">
            <v>6407.2065589762642</v>
          </cell>
          <cell r="G8">
            <v>7788.1771433721879</v>
          </cell>
          <cell r="H8">
            <v>13707.96516050525</v>
          </cell>
          <cell r="I8">
            <v>12378.985311720622</v>
          </cell>
          <cell r="J8">
            <v>15940.600206265548</v>
          </cell>
          <cell r="K8">
            <v>17863.060100322957</v>
          </cell>
          <cell r="L8">
            <v>25149.583484657654</v>
          </cell>
          <cell r="M8">
            <v>42184.30012997023</v>
          </cell>
          <cell r="N8">
            <v>18666.048346289783</v>
          </cell>
          <cell r="O8">
            <v>31219.051642039776</v>
          </cell>
          <cell r="P8">
            <v>38880.082962659639</v>
          </cell>
          <cell r="Q8">
            <v>32042.159582615757</v>
          </cell>
          <cell r="R8">
            <v>30245.488669210412</v>
          </cell>
          <cell r="S8">
            <v>46034.295068146828</v>
          </cell>
        </row>
        <row r="9">
          <cell r="F9">
            <v>0</v>
          </cell>
          <cell r="G9">
            <v>2503.3426532267745</v>
          </cell>
          <cell r="H9">
            <v>7117.5972948777262</v>
          </cell>
          <cell r="I9">
            <v>10764.335053670105</v>
          </cell>
          <cell r="J9">
            <v>14469.160187225652</v>
          </cell>
          <cell r="K9">
            <v>22775.401627911771</v>
          </cell>
          <cell r="L9">
            <v>21731.19349645176</v>
          </cell>
          <cell r="M9">
            <v>25109.702458315616</v>
          </cell>
          <cell r="N9">
            <v>31842.082473082573</v>
          </cell>
          <cell r="O9">
            <v>42595.485714986477</v>
          </cell>
          <cell r="P9">
            <v>45278.071298287177</v>
          </cell>
          <cell r="Q9">
            <v>32678.314214901649</v>
          </cell>
          <cell r="R9">
            <v>30788.279093981888</v>
          </cell>
          <cell r="S9">
            <v>46860.433962689844</v>
          </cell>
        </row>
        <row r="10">
          <cell r="F10">
            <v>96908.999204516003</v>
          </cell>
          <cell r="G10">
            <v>77325.473066338149</v>
          </cell>
          <cell r="H10">
            <v>68276.211087901145</v>
          </cell>
          <cell r="I10">
            <v>115716.60182695364</v>
          </cell>
          <cell r="J10">
            <v>107905.6013962591</v>
          </cell>
          <cell r="K10">
            <v>119459.21442090979</v>
          </cell>
          <cell r="L10">
            <v>93029.041821888997</v>
          </cell>
          <cell r="M10">
            <v>84368.60025994046</v>
          </cell>
          <cell r="N10">
            <v>59017.652859592694</v>
          </cell>
          <cell r="O10">
            <v>64819.217392370716</v>
          </cell>
          <cell r="P10">
            <v>66194.571626300269</v>
          </cell>
          <cell r="Q10">
            <v>99856.094164512266</v>
          </cell>
          <cell r="R10">
            <v>120921.64462964484</v>
          </cell>
          <cell r="S10">
            <v>184045.38706208256</v>
          </cell>
        </row>
        <row r="11">
          <cell r="F11">
            <v>4004.5040993601647</v>
          </cell>
          <cell r="G11">
            <v>22808.233062732834</v>
          </cell>
          <cell r="H11">
            <v>28997.618608761102</v>
          </cell>
          <cell r="I11">
            <v>12109.87693537887</v>
          </cell>
          <cell r="J11">
            <v>18393.000237998709</v>
          </cell>
          <cell r="K11">
            <v>6028.7827838589983</v>
          </cell>
          <cell r="L11">
            <v>34428.070595502228</v>
          </cell>
          <cell r="M11">
            <v>30131.642949978737</v>
          </cell>
          <cell r="N11">
            <v>82075.712581480067</v>
          </cell>
          <cell r="O11">
            <v>63760.944455352423</v>
          </cell>
          <cell r="P11">
            <v>59058.353867331098</v>
          </cell>
          <cell r="Q11">
            <v>54565.537279211741</v>
          </cell>
          <cell r="R11">
            <v>50871.524810526389</v>
          </cell>
          <cell r="S11">
            <v>77427.57306078136</v>
          </cell>
        </row>
        <row r="12">
          <cell r="F12">
            <v>15192.9</v>
          </cell>
          <cell r="G12">
            <v>15741.864000000003</v>
          </cell>
          <cell r="H12">
            <v>16313.166000000001</v>
          </cell>
          <cell r="I12">
            <v>16904.358000000004</v>
          </cell>
          <cell r="J12">
            <v>17515.746000000003</v>
          </cell>
          <cell r="K12">
            <v>18147.942000000003</v>
          </cell>
          <cell r="L12">
            <v>18802.170000000002</v>
          </cell>
          <cell r="M12">
            <v>19478.43</v>
          </cell>
          <cell r="N12">
            <v>20177.946000000004</v>
          </cell>
          <cell r="O12">
            <v>20901.636000000002</v>
          </cell>
          <cell r="P12">
            <v>21649.806</v>
          </cell>
          <cell r="Q12">
            <v>22423.374</v>
          </cell>
          <cell r="R12">
            <v>23223.258000000002</v>
          </cell>
          <cell r="S12">
            <v>22945.999872654043</v>
          </cell>
        </row>
        <row r="13">
          <cell r="F13">
            <v>3276.9</v>
          </cell>
          <cell r="G13">
            <v>3395.3040000000001</v>
          </cell>
          <cell r="H13">
            <v>3518.5260000000003</v>
          </cell>
          <cell r="I13">
            <v>3646.0380000000005</v>
          </cell>
          <cell r="J13">
            <v>3777.9060000000009</v>
          </cell>
          <cell r="K13">
            <v>3914.2620000000006</v>
          </cell>
          <cell r="L13">
            <v>4055.3700000000008</v>
          </cell>
          <cell r="M13">
            <v>4201.2300000000005</v>
          </cell>
          <cell r="N13">
            <v>4352.1060000000007</v>
          </cell>
          <cell r="O13">
            <v>4508.1959999999999</v>
          </cell>
          <cell r="P13">
            <v>4669.5660000000007</v>
          </cell>
          <cell r="Q13">
            <v>4836.4139999999998</v>
          </cell>
          <cell r="R13">
            <v>5008.938000000001</v>
          </cell>
          <cell r="S13">
            <v>4949.1372274351861</v>
          </cell>
        </row>
        <row r="14">
          <cell r="F14">
            <v>1688.1000000000001</v>
          </cell>
          <cell r="G14">
            <v>1749.0960000000005</v>
          </cell>
          <cell r="H14">
            <v>1812.5740000000003</v>
          </cell>
          <cell r="I14">
            <v>1878.2620000000004</v>
          </cell>
          <cell r="J14">
            <v>1946.1940000000004</v>
          </cell>
          <cell r="K14">
            <v>2016.4380000000001</v>
          </cell>
          <cell r="L14">
            <v>2089.1300000000006</v>
          </cell>
          <cell r="M14">
            <v>2164.27</v>
          </cell>
          <cell r="N14">
            <v>2241.9940000000001</v>
          </cell>
          <cell r="O14">
            <v>2322.404</v>
          </cell>
          <cell r="P14">
            <v>2405.5340000000001</v>
          </cell>
          <cell r="Q14">
            <v>2491.4860000000003</v>
          </cell>
          <cell r="R14">
            <v>2580.3620000000005</v>
          </cell>
          <cell r="S14">
            <v>2549.555541406005</v>
          </cell>
        </row>
        <row r="15">
          <cell r="F15">
            <v>29492.100000000002</v>
          </cell>
          <cell r="G15">
            <v>30557.736000000001</v>
          </cell>
          <cell r="H15">
            <v>31666.734000000004</v>
          </cell>
          <cell r="I15">
            <v>32814.342000000004</v>
          </cell>
          <cell r="J15">
            <v>34001.154000000002</v>
          </cell>
          <cell r="K15">
            <v>35228.358</v>
          </cell>
          <cell r="L15">
            <v>36498.33</v>
          </cell>
          <cell r="M15">
            <v>37811.070000000007</v>
          </cell>
          <cell r="N15">
            <v>39168.954000000005</v>
          </cell>
          <cell r="O15">
            <v>40573.764000000003</v>
          </cell>
          <cell r="P15">
            <v>42026.094000000005</v>
          </cell>
          <cell r="Q15">
            <v>43527.726000000002</v>
          </cell>
          <cell r="R15">
            <v>45080.442000000003</v>
          </cell>
          <cell r="S15">
            <v>44542.235046916678</v>
          </cell>
        </row>
      </sheetData>
      <sheetData sheetId="8" refreshError="1">
        <row r="5">
          <cell r="E5">
            <v>175521</v>
          </cell>
        </row>
        <row r="6">
          <cell r="F6">
            <v>29512.278749341516</v>
          </cell>
        </row>
        <row r="8">
          <cell r="F8">
            <v>0</v>
          </cell>
          <cell r="G8">
            <v>0</v>
          </cell>
          <cell r="H8">
            <v>579.35328731580898</v>
          </cell>
          <cell r="I8">
            <v>0</v>
          </cell>
          <cell r="J8">
            <v>2748.255344444673</v>
          </cell>
          <cell r="K8">
            <v>2807.5746997181232</v>
          </cell>
          <cell r="L8">
            <v>4428.3331763121869</v>
          </cell>
          <cell r="M8">
            <v>9158.69532650166</v>
          </cell>
          <cell r="N8">
            <v>2554.1965570946822</v>
          </cell>
          <cell r="O8">
            <v>2203.7673264645177</v>
          </cell>
          <cell r="P8">
            <v>3276.6916990058789</v>
          </cell>
          <cell r="Q8">
            <v>9902.4522039593267</v>
          </cell>
          <cell r="R8">
            <v>3034.1023164569706</v>
          </cell>
          <cell r="S8">
            <v>4873.1751353316158</v>
          </cell>
        </row>
        <row r="9">
          <cell r="F9">
            <v>1971.1325254640128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4055.3856773706225</v>
          </cell>
          <cell r="L9">
            <v>9133.4371761438852</v>
          </cell>
          <cell r="M9">
            <v>14007.416381708423</v>
          </cell>
          <cell r="N9">
            <v>13090.257355110247</v>
          </cell>
          <cell r="O9">
            <v>7240.9497869548459</v>
          </cell>
          <cell r="P9">
            <v>3276.6916990058789</v>
          </cell>
          <cell r="Q9">
            <v>9902.4522039593267</v>
          </cell>
          <cell r="R9">
            <v>1103.30993325708</v>
          </cell>
          <cell r="S9">
            <v>7131.1248099748354</v>
          </cell>
        </row>
        <row r="10">
          <cell r="F10">
            <v>24967.678655877498</v>
          </cell>
          <cell r="G10">
            <v>26402.592749421005</v>
          </cell>
          <cell r="H10">
            <v>24622.514710921881</v>
          </cell>
          <cell r="I10">
            <v>19854.823152363402</v>
          </cell>
          <cell r="J10">
            <v>32979.064133336076</v>
          </cell>
          <cell r="K10">
            <v>28075.746997181232</v>
          </cell>
          <cell r="L10">
            <v>22141.665881560933</v>
          </cell>
          <cell r="M10">
            <v>21011.124572562636</v>
          </cell>
          <cell r="N10">
            <v>28734.711267315175</v>
          </cell>
          <cell r="O10">
            <v>47853.233374658113</v>
          </cell>
          <cell r="P10">
            <v>46171.564849628296</v>
          </cell>
          <cell r="Q10">
            <v>46400.061755695126</v>
          </cell>
          <cell r="R10">
            <v>60682.046329139404</v>
          </cell>
          <cell r="S10">
            <v>54962.544855572742</v>
          </cell>
        </row>
        <row r="11">
          <cell r="F11">
            <v>0</v>
          </cell>
          <cell r="G11">
            <v>2005.2602088167851</v>
          </cell>
          <cell r="H11">
            <v>0</v>
          </cell>
          <cell r="I11">
            <v>17018.419844882919</v>
          </cell>
          <cell r="J11">
            <v>3053.61704938297</v>
          </cell>
          <cell r="K11">
            <v>7486.865865914996</v>
          </cell>
          <cell r="L11">
            <v>7749.5830585463264</v>
          </cell>
          <cell r="M11">
            <v>1346.8669597796559</v>
          </cell>
          <cell r="N11">
            <v>10216.786228378729</v>
          </cell>
          <cell r="O11">
            <v>1574.1195189032271</v>
          </cell>
          <cell r="P11">
            <v>15489.815304391428</v>
          </cell>
          <cell r="Q11">
            <v>5941.4713223755953</v>
          </cell>
          <cell r="R11">
            <v>10481.444365942261</v>
          </cell>
          <cell r="S11">
            <v>12733.042587924454</v>
          </cell>
        </row>
        <row r="12">
          <cell r="F12">
            <v>787.4810758080024</v>
          </cell>
          <cell r="G12">
            <v>821.39881908902407</v>
          </cell>
          <cell r="H12">
            <v>856.90771819457439</v>
          </cell>
          <cell r="I12">
            <v>893.76113897587447</v>
          </cell>
          <cell r="J12">
            <v>932.00653566985864</v>
          </cell>
          <cell r="K12">
            <v>1221.1710747403008</v>
          </cell>
          <cell r="L12">
            <v>1276.3200259801738</v>
          </cell>
          <cell r="M12">
            <v>1333.599920366881</v>
          </cell>
          <cell r="N12">
            <v>1393.0868539388698</v>
          </cell>
          <cell r="O12">
            <v>1454.8595134533323</v>
          </cell>
          <cell r="P12">
            <v>1518.9992618071119</v>
          </cell>
          <cell r="Q12">
            <v>1880.0263768586556</v>
          </cell>
          <cell r="R12">
            <v>1965.6439642833234</v>
          </cell>
          <cell r="S12">
            <v>2188.3790235258898</v>
          </cell>
        </row>
        <row r="13">
          <cell r="F13">
            <v>169.8488594880005</v>
          </cell>
          <cell r="G13">
            <v>177.16445117606403</v>
          </cell>
          <cell r="H13">
            <v>184.82323333608466</v>
          </cell>
          <cell r="I13">
            <v>192.7720103673455</v>
          </cell>
          <cell r="J13">
            <v>201.02101749742047</v>
          </cell>
          <cell r="K13">
            <v>263.3898396498688</v>
          </cell>
          <cell r="L13">
            <v>275.28471148591979</v>
          </cell>
          <cell r="M13">
            <v>287.63919851050372</v>
          </cell>
          <cell r="N13">
            <v>300.46971359465817</v>
          </cell>
          <cell r="O13">
            <v>313.79322839189518</v>
          </cell>
          <cell r="P13">
            <v>327.62729176231824</v>
          </cell>
          <cell r="Q13">
            <v>405.49588520480802</v>
          </cell>
          <cell r="R13">
            <v>423.96242366895217</v>
          </cell>
          <cell r="S13">
            <v>472.00331879970173</v>
          </cell>
        </row>
        <row r="14">
          <cell r="F14">
            <v>87.497897312000262</v>
          </cell>
          <cell r="G14">
            <v>91.266535454336008</v>
          </cell>
          <cell r="H14">
            <v>95.211968688286049</v>
          </cell>
          <cell r="I14">
            <v>99.306793219541618</v>
          </cell>
          <cell r="J14">
            <v>103.5562817410954</v>
          </cell>
          <cell r="K14">
            <v>135.68567497114452</v>
          </cell>
          <cell r="L14">
            <v>141.81333622001929</v>
          </cell>
          <cell r="M14">
            <v>148.17776892965344</v>
          </cell>
          <cell r="N14">
            <v>154.78742821542997</v>
          </cell>
          <cell r="O14">
            <v>161.65105705037024</v>
          </cell>
          <cell r="P14">
            <v>168.77769575634579</v>
          </cell>
          <cell r="Q14">
            <v>208.89181965096174</v>
          </cell>
          <cell r="R14">
            <v>218.40488492036926</v>
          </cell>
          <cell r="S14">
            <v>243.15322483621</v>
          </cell>
        </row>
        <row r="15">
          <cell r="F15">
            <v>1528.6397353920045</v>
          </cell>
          <cell r="G15">
            <v>1594.4800605845762</v>
          </cell>
          <cell r="H15">
            <v>1663.409100024762</v>
          </cell>
          <cell r="I15">
            <v>1734.9480933061093</v>
          </cell>
          <cell r="J15">
            <v>1809.1891574767842</v>
          </cell>
          <cell r="K15">
            <v>2370.5085568488189</v>
          </cell>
          <cell r="L15">
            <v>2477.5624033732784</v>
          </cell>
          <cell r="M15">
            <v>2588.7527865945335</v>
          </cell>
          <cell r="N15">
            <v>2704.2274223519235</v>
          </cell>
          <cell r="O15">
            <v>2824.1390555270568</v>
          </cell>
          <cell r="P15">
            <v>2948.6456258608641</v>
          </cell>
          <cell r="Q15">
            <v>3649.4629668432722</v>
          </cell>
          <cell r="R15">
            <v>3815.6618130205693</v>
          </cell>
          <cell r="S15">
            <v>4248.0298691973157</v>
          </cell>
        </row>
      </sheetData>
      <sheetData sheetId="9" refreshError="1">
        <row r="5">
          <cell r="E5">
            <v>317349</v>
          </cell>
        </row>
        <row r="6">
          <cell r="F6">
            <v>41788.813036436492</v>
          </cell>
        </row>
        <row r="8">
          <cell r="F8">
            <v>17215.490611803012</v>
          </cell>
          <cell r="G8">
            <v>6047.3132824991253</v>
          </cell>
          <cell r="H8">
            <v>10811.782805358313</v>
          </cell>
          <cell r="I8">
            <v>18155.998784687636</v>
          </cell>
          <cell r="J8">
            <v>14721.476668253896</v>
          </cell>
          <cell r="K8">
            <v>953.34684527057345</v>
          </cell>
          <cell r="L8">
            <v>20434.770926949896</v>
          </cell>
          <cell r="M8">
            <v>45932.087738143971</v>
          </cell>
          <cell r="N8">
            <v>40123.745160038488</v>
          </cell>
          <cell r="O8">
            <v>16608.540055052985</v>
          </cell>
          <cell r="P8">
            <v>31671.62659614423</v>
          </cell>
          <cell r="Q8">
            <v>44533.346192432153</v>
          </cell>
          <cell r="R8">
            <v>35507.796077495688</v>
          </cell>
          <cell r="S8">
            <v>42481.982284897502</v>
          </cell>
        </row>
        <row r="9">
          <cell r="F9">
            <v>7928.1864659619132</v>
          </cell>
          <cell r="G9">
            <v>3573.4123942040287</v>
          </cell>
          <cell r="H9">
            <v>11096.303405499322</v>
          </cell>
          <cell r="I9">
            <v>6770.033445137763</v>
          </cell>
          <cell r="J9">
            <v>6061.7845104574872</v>
          </cell>
          <cell r="K9">
            <v>0</v>
          </cell>
          <cell r="L9">
            <v>9001.0300511565019</v>
          </cell>
          <cell r="M9">
            <v>11148.5649849864</v>
          </cell>
          <cell r="N9">
            <v>15955.641350190743</v>
          </cell>
          <cell r="O9">
            <v>16295.171374768968</v>
          </cell>
          <cell r="P9">
            <v>35366.649699027723</v>
          </cell>
          <cell r="Q9">
            <v>22639.857561515786</v>
          </cell>
          <cell r="R9">
            <v>13066.868956518412</v>
          </cell>
          <cell r="S9">
            <v>17809.819586029309</v>
          </cell>
        </row>
        <row r="10">
          <cell r="F10">
            <v>2491.7157464451725</v>
          </cell>
          <cell r="G10">
            <v>13743.893823861648</v>
          </cell>
          <cell r="H10">
            <v>0</v>
          </cell>
          <cell r="I10">
            <v>0</v>
          </cell>
          <cell r="J10">
            <v>13566.851047214375</v>
          </cell>
          <cell r="K10">
            <v>49574.035954069826</v>
          </cell>
          <cell r="L10">
            <v>22137.668504195721</v>
          </cell>
          <cell r="M10">
            <v>2898.626896096464</v>
          </cell>
          <cell r="N10">
            <v>3754.2685529860573</v>
          </cell>
          <cell r="O10">
            <v>7520.8483268164464</v>
          </cell>
          <cell r="P10">
            <v>0</v>
          </cell>
          <cell r="Q10">
            <v>3731.8446529971075</v>
          </cell>
          <cell r="R10">
            <v>7953.7463213590345</v>
          </cell>
          <cell r="S10">
            <v>11499.224165902089</v>
          </cell>
        </row>
        <row r="11">
          <cell r="F11">
            <v>453.03922662639502</v>
          </cell>
          <cell r="G11">
            <v>9345.8478002259199</v>
          </cell>
          <cell r="H11">
            <v>13372.468206627387</v>
          </cell>
          <cell r="I11">
            <v>12924.609304353911</v>
          </cell>
          <cell r="J11">
            <v>11834.912615655092</v>
          </cell>
          <cell r="K11">
            <v>0</v>
          </cell>
          <cell r="L11">
            <v>1216.3554123184463</v>
          </cell>
          <cell r="M11">
            <v>1783.7703975978241</v>
          </cell>
          <cell r="N11">
            <v>6804.6117522872291</v>
          </cell>
          <cell r="O11">
            <v>29770.024626981765</v>
          </cell>
          <cell r="P11">
            <v>6334.3253192288466</v>
          </cell>
          <cell r="Q11">
            <v>5224.5825141959513</v>
          </cell>
          <cell r="R11">
            <v>24713.426069937002</v>
          </cell>
          <cell r="S11">
            <v>12668.668030687468</v>
          </cell>
        </row>
        <row r="12">
          <cell r="F12">
            <v>4192.3165815936009</v>
          </cell>
          <cell r="G12">
            <v>4364.931332413913</v>
          </cell>
          <cell r="H12">
            <v>4550.1718033411044</v>
          </cell>
          <cell r="I12">
            <v>4742.3636344756278</v>
          </cell>
          <cell r="J12">
            <v>4941.7508734598541</v>
          </cell>
          <cell r="K12">
            <v>5148.5857847377965</v>
          </cell>
          <cell r="L12">
            <v>5363.1291183624871</v>
          </cell>
          <cell r="M12">
            <v>5585.6503874149203</v>
          </cell>
          <cell r="N12">
            <v>5816.428154305504</v>
          </cell>
          <cell r="O12">
            <v>7459.3775539758753</v>
          </cell>
          <cell r="P12">
            <v>7786.1448126171517</v>
          </cell>
          <cell r="Q12">
            <v>8125.3628857400436</v>
          </cell>
          <cell r="R12">
            <v>8477.4728334247302</v>
          </cell>
          <cell r="S12">
            <v>8889.9574612423967</v>
          </cell>
        </row>
        <row r="13">
          <cell r="F13">
            <v>904.2251450496002</v>
          </cell>
          <cell r="G13">
            <v>941.45577757947149</v>
          </cell>
          <cell r="H13">
            <v>981.40960464219881</v>
          </cell>
          <cell r="I13">
            <v>1022.8627446908217</v>
          </cell>
          <cell r="J13">
            <v>1065.8678354521255</v>
          </cell>
          <cell r="K13">
            <v>1110.4792869042308</v>
          </cell>
          <cell r="L13">
            <v>1156.7533392546541</v>
          </cell>
          <cell r="M13">
            <v>1204.7481227757671</v>
          </cell>
          <cell r="N13">
            <v>1254.5237195560892</v>
          </cell>
          <cell r="O13">
            <v>1608.8853547791105</v>
          </cell>
          <cell r="P13">
            <v>1679.3645674272288</v>
          </cell>
          <cell r="Q13">
            <v>1752.5292498654999</v>
          </cell>
          <cell r="R13">
            <v>1828.4745326994516</v>
          </cell>
          <cell r="S13">
            <v>1917.441805366007</v>
          </cell>
        </row>
        <row r="14">
          <cell r="F14">
            <v>465.81295351040012</v>
          </cell>
          <cell r="G14">
            <v>484.9923702682126</v>
          </cell>
          <cell r="H14">
            <v>505.57464481567825</v>
          </cell>
          <cell r="I14">
            <v>526.92929271951414</v>
          </cell>
          <cell r="J14">
            <v>549.08343038442831</v>
          </cell>
          <cell r="K14">
            <v>572.06508719308852</v>
          </cell>
          <cell r="L14">
            <v>595.90323537360962</v>
          </cell>
          <cell r="M14">
            <v>620.62782082388003</v>
          </cell>
          <cell r="N14">
            <v>646.26979492283374</v>
          </cell>
          <cell r="O14">
            <v>828.81972821954173</v>
          </cell>
          <cell r="P14">
            <v>865.12720140190584</v>
          </cell>
          <cell r="Q14">
            <v>902.81809841556048</v>
          </cell>
          <cell r="R14">
            <v>941.94142593608103</v>
          </cell>
          <cell r="S14">
            <v>987.77305124915517</v>
          </cell>
        </row>
        <row r="15">
          <cell r="F15">
            <v>8138.0263054464021</v>
          </cell>
          <cell r="G15">
            <v>8473.1019982152429</v>
          </cell>
          <cell r="H15">
            <v>8832.6864417797897</v>
          </cell>
          <cell r="I15">
            <v>9205.7647022173951</v>
          </cell>
          <cell r="J15">
            <v>9592.8105190691294</v>
          </cell>
          <cell r="K15">
            <v>9994.3135821380765</v>
          </cell>
          <cell r="L15">
            <v>10410.780053291886</v>
          </cell>
          <cell r="M15">
            <v>10842.733104981904</v>
          </cell>
          <cell r="N15">
            <v>11290.713476004801</v>
          </cell>
          <cell r="O15">
            <v>14479.968193011993</v>
          </cell>
          <cell r="P15">
            <v>15114.281106845059</v>
          </cell>
          <cell r="Q15">
            <v>15772.763248789499</v>
          </cell>
          <cell r="R15">
            <v>16456.270794295062</v>
          </cell>
          <cell r="S15">
            <v>17256.976248294064</v>
          </cell>
        </row>
      </sheetData>
      <sheetData sheetId="10" refreshError="1">
        <row r="5">
          <cell r="E5">
            <v>145737</v>
          </cell>
        </row>
        <row r="6">
          <cell r="F6">
            <v>83067.70373199998</v>
          </cell>
        </row>
        <row r="8">
          <cell r="F8">
            <v>30380.518482062842</v>
          </cell>
          <cell r="G8">
            <v>42859.38421425844</v>
          </cell>
          <cell r="H8">
            <v>53314.16845059747</v>
          </cell>
          <cell r="I8">
            <v>56175.3961759429</v>
          </cell>
          <cell r="J8">
            <v>59155.054345842553</v>
          </cell>
          <cell r="K8">
            <v>62257.531862654512</v>
          </cell>
          <cell r="L8">
            <v>74584.11687610911</v>
          </cell>
          <cell r="M8">
            <v>78455.434427028609</v>
          </cell>
          <cell r="N8">
            <v>82485.071813168644</v>
          </cell>
          <cell r="O8">
            <v>86678.859832341957</v>
          </cell>
          <cell r="P8">
            <v>91042.831684287186</v>
          </cell>
          <cell r="Q8">
            <v>95583.229733832835</v>
          </cell>
          <cell r="R8">
            <v>100306.51249411285</v>
          </cell>
          <cell r="S8">
            <v>105219.36183685664</v>
          </cell>
        </row>
        <row r="9">
          <cell r="F9">
            <v>7822.4953006156293</v>
          </cell>
          <cell r="G9">
            <v>11035.602693919254</v>
          </cell>
          <cell r="H9">
            <v>13727.541628601955</v>
          </cell>
          <cell r="I9">
            <v>14464.261788553158</v>
          </cell>
          <cell r="J9">
            <v>15231.47588482484</v>
          </cell>
          <cell r="K9">
            <v>16030.313989245478</v>
          </cell>
          <cell r="L9">
            <v>19204.211544592283</v>
          </cell>
          <cell r="M9">
            <v>20201.013602698644</v>
          </cell>
          <cell r="N9">
            <v>21238.580474207978</v>
          </cell>
          <cell r="O9">
            <v>22318.413495857378</v>
          </cell>
          <cell r="P9">
            <v>23442.066119627299</v>
          </cell>
          <cell r="Q9">
            <v>24611.145654147593</v>
          </cell>
          <cell r="R9">
            <v>25827.315062763308</v>
          </cell>
          <cell r="S9">
            <v>27092.294820068506</v>
          </cell>
        </row>
        <row r="10">
          <cell r="F10">
            <v>2443.8323407058811</v>
          </cell>
          <cell r="G10">
            <v>3447.641925775059</v>
          </cell>
          <cell r="H10">
            <v>4288.6328340425507</v>
          </cell>
          <cell r="I10">
            <v>4518.7921992769488</v>
          </cell>
          <cell r="J10">
            <v>4758.4782008225957</v>
          </cell>
          <cell r="K10">
            <v>5008.0438853705555</v>
          </cell>
          <cell r="L10">
            <v>5999.6038919624953</v>
          </cell>
          <cell r="M10">
            <v>6311.0156618987194</v>
          </cell>
          <cell r="N10">
            <v>6635.162801500067</v>
          </cell>
          <cell r="O10">
            <v>6972.5143446401789</v>
          </cell>
          <cell r="P10">
            <v>7323.5556065597402</v>
          </cell>
          <cell r="Q10">
            <v>7688.7887279006018</v>
          </cell>
          <cell r="R10">
            <v>8068.7332364410322</v>
          </cell>
          <cell r="S10">
            <v>8463.9266270970074</v>
          </cell>
        </row>
        <row r="11">
          <cell r="F11">
            <v>898.3036686156322</v>
          </cell>
          <cell r="G11">
            <v>1267.2839042232524</v>
          </cell>
          <cell r="H11">
            <v>1576.4152654813943</v>
          </cell>
          <cell r="I11">
            <v>1661.0172239351343</v>
          </cell>
          <cell r="J11">
            <v>1749.1209824941507</v>
          </cell>
          <cell r="K11">
            <v>1840.8563140289029</v>
          </cell>
          <cell r="L11">
            <v>2205.3338506985428</v>
          </cell>
          <cell r="M11">
            <v>2319.8025606522692</v>
          </cell>
          <cell r="N11">
            <v>2438.9525366244543</v>
          </cell>
          <cell r="O11">
            <v>2562.956186043536</v>
          </cell>
          <cell r="P11">
            <v>2691.991901041366</v>
          </cell>
          <cell r="Q11">
            <v>2826.2442584292171</v>
          </cell>
          <cell r="R11">
            <v>2965.9042261803797</v>
          </cell>
          <cell r="S11">
            <v>3111.1693766269823</v>
          </cell>
        </row>
        <row r="12">
          <cell r="F12">
            <v>12705.90150564</v>
          </cell>
          <cell r="G12">
            <v>8816.4574625275218</v>
          </cell>
          <cell r="H12">
            <v>10981.758963955028</v>
          </cell>
          <cell r="I12">
            <v>11572.914637337461</v>
          </cell>
          <cell r="J12">
            <v>12188.565329401585</v>
          </cell>
          <cell r="K12">
            <v>14663.951511475196</v>
          </cell>
          <cell r="L12">
            <v>15434.0712681971</v>
          </cell>
          <cell r="M12">
            <v>16235.821193310432</v>
          </cell>
          <cell r="N12">
            <v>17070.368802355875</v>
          </cell>
          <cell r="O12">
            <v>17938.922193692255</v>
          </cell>
          <cell r="P12">
            <v>18842.731405802435</v>
          </cell>
          <cell r="Q12">
            <v>19783.089818790981</v>
          </cell>
          <cell r="R12">
            <v>20761.335601484701</v>
          </cell>
          <cell r="S12">
            <v>22922.765994031244</v>
          </cell>
        </row>
        <row r="13">
          <cell r="F13">
            <v>2740.4885600400003</v>
          </cell>
          <cell r="G13">
            <v>1901.5888644667205</v>
          </cell>
          <cell r="H13">
            <v>2368.6146785001042</v>
          </cell>
          <cell r="I13">
            <v>2496.1188433472958</v>
          </cell>
          <cell r="J13">
            <v>2628.906247517989</v>
          </cell>
          <cell r="K13">
            <v>3162.8130711024933</v>
          </cell>
          <cell r="L13">
            <v>3328.9173323562372</v>
          </cell>
          <cell r="M13">
            <v>3501.8437867924463</v>
          </cell>
          <cell r="N13">
            <v>3681.8442514885219</v>
          </cell>
          <cell r="O13">
            <v>3869.1792966787216</v>
          </cell>
          <cell r="P13">
            <v>4064.1185385064077</v>
          </cell>
          <cell r="Q13">
            <v>4266.9409413078592</v>
          </cell>
          <cell r="R13">
            <v>4477.9351297319945</v>
          </cell>
          <cell r="S13">
            <v>4944.1259987126214</v>
          </cell>
        </row>
        <row r="14">
          <cell r="F14">
            <v>1411.7668339600002</v>
          </cell>
          <cell r="G14">
            <v>979.60638472528035</v>
          </cell>
          <cell r="H14">
            <v>1220.1954404394476</v>
          </cell>
          <cell r="I14">
            <v>1285.8794041486069</v>
          </cell>
          <cell r="J14">
            <v>1354.2850366001762</v>
          </cell>
          <cell r="K14">
            <v>1629.3279457194662</v>
          </cell>
          <cell r="L14">
            <v>1714.8968075774555</v>
          </cell>
          <cell r="M14">
            <v>1803.980132590048</v>
          </cell>
          <cell r="N14">
            <v>1896.7076447062082</v>
          </cell>
          <cell r="O14">
            <v>1993.2135770769173</v>
          </cell>
          <cell r="P14">
            <v>2093.6368228669376</v>
          </cell>
          <cell r="Q14">
            <v>2198.1210909767756</v>
          </cell>
          <cell r="R14">
            <v>2306.8150668316334</v>
          </cell>
          <cell r="S14">
            <v>2546.9739993368053</v>
          </cell>
        </row>
        <row r="15">
          <cell r="F15">
            <v>24664.39704036</v>
          </cell>
          <cell r="G15">
            <v>17114.299780200483</v>
          </cell>
          <cell r="H15">
            <v>21317.532106500938</v>
          </cell>
          <cell r="I15">
            <v>22465.069590125659</v>
          </cell>
          <cell r="J15">
            <v>23660.156227661901</v>
          </cell>
          <cell r="K15">
            <v>28465.317639922439</v>
          </cell>
          <cell r="L15">
            <v>29960.255991206133</v>
          </cell>
          <cell r="M15">
            <v>31516.594081132018</v>
          </cell>
          <cell r="N15">
            <v>33136.5982633967</v>
          </cell>
          <cell r="O15">
            <v>34822.613670108498</v>
          </cell>
          <cell r="P15">
            <v>36577.066846557667</v>
          </cell>
          <cell r="Q15">
            <v>38402.468471770728</v>
          </cell>
          <cell r="R15">
            <v>40301.416167587944</v>
          </cell>
          <cell r="S15">
            <v>44497.133988413596</v>
          </cell>
        </row>
      </sheetData>
      <sheetData sheetId="11" refreshError="1">
        <row r="5">
          <cell r="E5">
            <v>47826.000000000007</v>
          </cell>
        </row>
        <row r="6">
          <cell r="F6">
            <v>13752.668661708325</v>
          </cell>
        </row>
        <row r="8">
          <cell r="F8">
            <v>0</v>
          </cell>
          <cell r="G8">
            <v>7772.9679429644275</v>
          </cell>
          <cell r="H8">
            <v>5656.4572347923649</v>
          </cell>
          <cell r="I8">
            <v>1317.9855842335987</v>
          </cell>
          <cell r="J8">
            <v>12806.276011019678</v>
          </cell>
          <cell r="K8">
            <v>14585.730142537088</v>
          </cell>
          <cell r="L8">
            <v>15081.575813138195</v>
          </cell>
          <cell r="M8">
            <v>21948.181955519864</v>
          </cell>
          <cell r="N8">
            <v>19982.168791211563</v>
          </cell>
          <cell r="O8">
            <v>22359.360821410559</v>
          </cell>
          <cell r="P8">
            <v>12317.509834110073</v>
          </cell>
          <cell r="Q8">
            <v>19686.069765236436</v>
          </cell>
          <cell r="R8">
            <v>19801.395926403959</v>
          </cell>
          <cell r="S8">
            <v>29202.963991773984</v>
          </cell>
        </row>
        <row r="9">
          <cell r="F9">
            <v>0</v>
          </cell>
          <cell r="G9">
            <v>1151.5508063651005</v>
          </cell>
          <cell r="H9">
            <v>0</v>
          </cell>
          <cell r="I9">
            <v>0</v>
          </cell>
          <cell r="J9">
            <v>2401.1767520661897</v>
          </cell>
          <cell r="K9">
            <v>0</v>
          </cell>
          <cell r="L9">
            <v>1040.1086767681516</v>
          </cell>
          <cell r="M9">
            <v>756.83386053516767</v>
          </cell>
          <cell r="N9">
            <v>689.04030314522618</v>
          </cell>
          <cell r="O9">
            <v>664.13943033892747</v>
          </cell>
          <cell r="P9">
            <v>3558.3917298540209</v>
          </cell>
          <cell r="Q9">
            <v>8653.2174792248079</v>
          </cell>
          <cell r="R9">
            <v>7307.6580204586035</v>
          </cell>
          <cell r="S9">
            <v>3996.1950725585448</v>
          </cell>
        </row>
        <row r="10">
          <cell r="F10">
            <v>10801.431421708323</v>
          </cell>
          <cell r="G10">
            <v>1727.3262095476505</v>
          </cell>
          <cell r="H10">
            <v>7652.853905895553</v>
          </cell>
          <cell r="I10">
            <v>17792.805387153581</v>
          </cell>
          <cell r="J10">
            <v>4001.9612534436496</v>
          </cell>
          <cell r="K10">
            <v>1376.0122775978384</v>
          </cell>
          <cell r="L10">
            <v>2600.2716919203785</v>
          </cell>
          <cell r="M10">
            <v>2775.0574886289482</v>
          </cell>
          <cell r="N10">
            <v>6201.3627283070364</v>
          </cell>
          <cell r="O10">
            <v>4427.5962022595168</v>
          </cell>
          <cell r="P10">
            <v>4653.2814928860271</v>
          </cell>
          <cell r="Q10">
            <v>1730.6434958449613</v>
          </cell>
          <cell r="R10">
            <v>1414.3854233145682</v>
          </cell>
          <cell r="S10">
            <v>3073.9962096604195</v>
          </cell>
        </row>
        <row r="11">
          <cell r="F11">
            <v>0</v>
          </cell>
          <cell r="G11">
            <v>2303.1016127302009</v>
          </cell>
          <cell r="H11">
            <v>1996.3966711031876</v>
          </cell>
          <cell r="I11">
            <v>0</v>
          </cell>
          <cell r="J11">
            <v>0</v>
          </cell>
          <cell r="K11">
            <v>4678.4417438326509</v>
          </cell>
          <cell r="L11">
            <v>2860.2988611124165</v>
          </cell>
          <cell r="M11">
            <v>0</v>
          </cell>
          <cell r="N11">
            <v>0</v>
          </cell>
          <cell r="O11">
            <v>1106.8990505648792</v>
          </cell>
          <cell r="P11">
            <v>9580.2854265300557</v>
          </cell>
          <cell r="Q11">
            <v>865.32174792248065</v>
          </cell>
          <cell r="R11">
            <v>5657.541693258273</v>
          </cell>
          <cell r="S11">
            <v>2151.7973467622933</v>
          </cell>
        </row>
        <row r="12">
          <cell r="F12">
            <v>903.07859544000075</v>
          </cell>
          <cell r="G12">
            <v>871.37706584447915</v>
          </cell>
          <cell r="H12">
            <v>1147.825849786607</v>
          </cell>
          <cell r="I12">
            <v>1206.0621451922091</v>
          </cell>
          <cell r="J12">
            <v>1266.6597776742919</v>
          </cell>
          <cell r="K12">
            <v>1329.7053248535428</v>
          </cell>
          <cell r="L12">
            <v>1655.5126784498821</v>
          </cell>
          <cell r="M12">
            <v>1738.2984378321814</v>
          </cell>
          <cell r="N12">
            <v>2099.4231724595743</v>
          </cell>
          <cell r="O12">
            <v>2204.4071715912546</v>
          </cell>
          <cell r="P12">
            <v>2604.2408723690342</v>
          </cell>
          <cell r="Q12">
            <v>2734.1204597059077</v>
          </cell>
          <cell r="R12">
            <v>2869.2315790897128</v>
          </cell>
          <cell r="S12">
            <v>3009.7653707185932</v>
          </cell>
        </row>
        <row r="13">
          <cell r="F13">
            <v>194.78165784000018</v>
          </cell>
          <cell r="G13">
            <v>187.94407302527983</v>
          </cell>
          <cell r="H13">
            <v>247.57028132652306</v>
          </cell>
          <cell r="I13">
            <v>260.13105092380982</v>
          </cell>
          <cell r="J13">
            <v>273.2011285179845</v>
          </cell>
          <cell r="K13">
            <v>286.79918771350924</v>
          </cell>
          <cell r="L13">
            <v>357.07136201860203</v>
          </cell>
          <cell r="M13">
            <v>374.92711404223519</v>
          </cell>
          <cell r="N13">
            <v>452.81676268735913</v>
          </cell>
          <cell r="O13">
            <v>475.46037034321171</v>
          </cell>
          <cell r="P13">
            <v>561.69901168743877</v>
          </cell>
          <cell r="Q13">
            <v>589.71225601499964</v>
          </cell>
          <cell r="R13">
            <v>618.85386999974196</v>
          </cell>
          <cell r="S13">
            <v>649.16507995891232</v>
          </cell>
        </row>
        <row r="14">
          <cell r="F14">
            <v>100.34206616000009</v>
          </cell>
          <cell r="G14">
            <v>96.819673982719905</v>
          </cell>
          <cell r="H14">
            <v>127.53620553184521</v>
          </cell>
          <cell r="I14">
            <v>134.00690502135657</v>
          </cell>
          <cell r="J14">
            <v>140.73997529714356</v>
          </cell>
          <cell r="K14">
            <v>147.7450360948381</v>
          </cell>
          <cell r="L14">
            <v>183.94585316109803</v>
          </cell>
          <cell r="M14">
            <v>193.14427087024239</v>
          </cell>
          <cell r="N14">
            <v>233.26924138439713</v>
          </cell>
          <cell r="O14">
            <v>244.93413017680606</v>
          </cell>
          <cell r="P14">
            <v>289.36009692989268</v>
          </cell>
          <cell r="Q14">
            <v>303.79116218954528</v>
          </cell>
          <cell r="R14">
            <v>318.80350878774584</v>
          </cell>
          <cell r="S14">
            <v>334.41837452428814</v>
          </cell>
        </row>
        <row r="15">
          <cell r="F15">
            <v>1753.0349205600014</v>
          </cell>
          <cell r="G15">
            <v>1691.4966572275184</v>
          </cell>
          <cell r="H15">
            <v>2228.1325319387074</v>
          </cell>
          <cell r="I15">
            <v>2341.1794583142882</v>
          </cell>
          <cell r="J15">
            <v>2458.8101566618607</v>
          </cell>
          <cell r="K15">
            <v>2581.1926894215831</v>
          </cell>
          <cell r="L15">
            <v>3213.6422581674183</v>
          </cell>
          <cell r="M15">
            <v>3374.3440263801167</v>
          </cell>
          <cell r="N15">
            <v>4075.3508641862318</v>
          </cell>
          <cell r="O15">
            <v>4279.1433330889058</v>
          </cell>
          <cell r="P15">
            <v>5055.2911051869487</v>
          </cell>
          <cell r="Q15">
            <v>5307.4103041349972</v>
          </cell>
          <cell r="R15">
            <v>5569.6848299976773</v>
          </cell>
          <cell r="S15">
            <v>5842.48571963021</v>
          </cell>
        </row>
      </sheetData>
      <sheetData sheetId="12" refreshError="1">
        <row r="5">
          <cell r="E5">
            <v>319479</v>
          </cell>
        </row>
        <row r="6">
          <cell r="F6">
            <v>45956.416396328226</v>
          </cell>
        </row>
        <row r="8">
          <cell r="F8">
            <v>9764.4265482971859</v>
          </cell>
          <cell r="G8">
            <v>13389.737135881469</v>
          </cell>
          <cell r="H8">
            <v>6615.8069912478222</v>
          </cell>
          <cell r="I8">
            <v>10708.635992274787</v>
          </cell>
          <cell r="J8">
            <v>13624.390195389718</v>
          </cell>
          <cell r="K8">
            <v>19272.317580165884</v>
          </cell>
          <cell r="L8">
            <v>18820.368183229228</v>
          </cell>
          <cell r="M8">
            <v>21341.959736234337</v>
          </cell>
          <cell r="N8">
            <v>10347.947445878954</v>
          </cell>
          <cell r="O8">
            <v>17086.023816343266</v>
          </cell>
          <cell r="P8">
            <v>16201.141990190603</v>
          </cell>
          <cell r="Q8">
            <v>25862.298937350046</v>
          </cell>
          <cell r="R8">
            <v>30239.576225195713</v>
          </cell>
          <cell r="S8">
            <v>30487.095761596538</v>
          </cell>
        </row>
        <row r="9">
          <cell r="F9">
            <v>3694.6478831394757</v>
          </cell>
          <cell r="G9">
            <v>850.14204037342665</v>
          </cell>
          <cell r="H9">
            <v>3307.9034956239111</v>
          </cell>
          <cell r="I9">
            <v>4061.8964108628506</v>
          </cell>
          <cell r="J9">
            <v>1362.4390195389719</v>
          </cell>
          <cell r="K9">
            <v>7066.5164460608239</v>
          </cell>
          <cell r="L9">
            <v>6997.3163758159963</v>
          </cell>
          <cell r="M9">
            <v>7887.2459894779076</v>
          </cell>
          <cell r="N9">
            <v>4139.1789783515806</v>
          </cell>
          <cell r="O9">
            <v>11143.059010658651</v>
          </cell>
          <cell r="P9">
            <v>6194.5542903669948</v>
          </cell>
          <cell r="Q9">
            <v>7088.1856346811237</v>
          </cell>
          <cell r="R9">
            <v>16847.763896894754</v>
          </cell>
          <cell r="S9">
            <v>15243.547880798269</v>
          </cell>
        </row>
        <row r="10">
          <cell r="F10">
            <v>26126.438602200582</v>
          </cell>
          <cell r="G10">
            <v>28054.687332323079</v>
          </cell>
          <cell r="H10">
            <v>34402.196354488675</v>
          </cell>
          <cell r="I10">
            <v>30279.591426432158</v>
          </cell>
          <cell r="J10">
            <v>32471.463299012164</v>
          </cell>
          <cell r="K10">
            <v>33191.213610285689</v>
          </cell>
          <cell r="L10">
            <v>35710.442193819566</v>
          </cell>
          <cell r="M10">
            <v>35492.606952650582</v>
          </cell>
          <cell r="N10">
            <v>47083.160878749237</v>
          </cell>
          <cell r="O10">
            <v>36648.282968388456</v>
          </cell>
          <cell r="P10">
            <v>51224.198939573223</v>
          </cell>
          <cell r="Q10">
            <v>41954.39605392341</v>
          </cell>
          <cell r="R10">
            <v>30671.570171269937</v>
          </cell>
          <cell r="S10">
            <v>31481.240188605119</v>
          </cell>
        </row>
        <row r="11">
          <cell r="F11">
            <v>3166.8410426909791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1206.4338578993097</v>
          </cell>
          <cell r="M11">
            <v>2319.7782321993845</v>
          </cell>
          <cell r="N11">
            <v>6208.7684675273713</v>
          </cell>
          <cell r="O11">
            <v>6933.4589399653833</v>
          </cell>
          <cell r="P11">
            <v>0</v>
          </cell>
          <cell r="Q11">
            <v>2682.01618609556</v>
          </cell>
          <cell r="R11">
            <v>5615.9212989649186</v>
          </cell>
          <cell r="S11">
            <v>4307.9591837038588</v>
          </cell>
        </row>
        <row r="12">
          <cell r="F12">
            <v>980.44306992000145</v>
          </cell>
          <cell r="G12">
            <v>970.80030871488236</v>
          </cell>
          <cell r="H12">
            <v>1011.802458252095</v>
          </cell>
          <cell r="I12">
            <v>1054.3396207213664</v>
          </cell>
          <cell r="J12">
            <v>1098.4656111616396</v>
          </cell>
          <cell r="K12">
            <v>1144.2360548039294</v>
          </cell>
          <cell r="L12">
            <v>1191.7084462510327</v>
          </cell>
          <cell r="M12">
            <v>1240.9422105522053</v>
          </cell>
          <cell r="N12">
            <v>1291.9987662323886</v>
          </cell>
          <cell r="O12">
            <v>1344.9415903375918</v>
          </cell>
          <cell r="P12">
            <v>1399.8362855599494</v>
          </cell>
          <cell r="Q12">
            <v>1782.0199083468156</v>
          </cell>
          <cell r="R12">
            <v>1859.2390835229912</v>
          </cell>
          <cell r="S12">
            <v>1939.3854289008837</v>
          </cell>
        </row>
        <row r="13">
          <cell r="F13">
            <v>211.46811312000034</v>
          </cell>
          <cell r="G13">
            <v>209.38830187968051</v>
          </cell>
          <cell r="H13">
            <v>218.23190276025582</v>
          </cell>
          <cell r="I13">
            <v>227.40658486147117</v>
          </cell>
          <cell r="J13">
            <v>236.92395534858889</v>
          </cell>
          <cell r="K13">
            <v>246.79601182045536</v>
          </cell>
          <cell r="L13">
            <v>257.03515507375215</v>
          </cell>
          <cell r="M13">
            <v>267.65420227596582</v>
          </cell>
          <cell r="N13">
            <v>278.66640055992696</v>
          </cell>
          <cell r="O13">
            <v>290.08544105320607</v>
          </cell>
          <cell r="P13">
            <v>301.92547335606753</v>
          </cell>
          <cell r="Q13">
            <v>384.35723513362689</v>
          </cell>
          <cell r="R13">
            <v>401.01235134809616</v>
          </cell>
          <cell r="S13">
            <v>418.29881799822982</v>
          </cell>
        </row>
        <row r="14">
          <cell r="F14">
            <v>108.93811888000016</v>
          </cell>
          <cell r="G14">
            <v>107.86670096832027</v>
          </cell>
          <cell r="H14">
            <v>112.42249536134389</v>
          </cell>
          <cell r="I14">
            <v>117.14884674681849</v>
          </cell>
          <cell r="J14">
            <v>122.0517345735155</v>
          </cell>
          <cell r="K14">
            <v>127.13733942265884</v>
          </cell>
          <cell r="L14">
            <v>132.41204958344809</v>
          </cell>
          <cell r="M14">
            <v>137.88246783913391</v>
          </cell>
          <cell r="N14">
            <v>143.55541847026538</v>
          </cell>
          <cell r="O14">
            <v>149.43795448195465</v>
          </cell>
          <cell r="P14">
            <v>155.53736506221662</v>
          </cell>
          <cell r="Q14">
            <v>198.00221203853505</v>
          </cell>
          <cell r="R14">
            <v>206.58212039144348</v>
          </cell>
          <cell r="S14">
            <v>215.48726987787597</v>
          </cell>
        </row>
        <row r="15">
          <cell r="F15">
            <v>1903.2130180800029</v>
          </cell>
          <cell r="G15">
            <v>1884.4947169171246</v>
          </cell>
          <cell r="H15">
            <v>1964.0871248423023</v>
          </cell>
          <cell r="I15">
            <v>2046.6592637532406</v>
          </cell>
          <cell r="J15">
            <v>2132.3155981373002</v>
          </cell>
          <cell r="K15">
            <v>2221.1641063840984</v>
          </cell>
          <cell r="L15">
            <v>2313.3163956637695</v>
          </cell>
          <cell r="M15">
            <v>2408.8878204836924</v>
          </cell>
          <cell r="N15">
            <v>2507.9976050393425</v>
          </cell>
          <cell r="O15">
            <v>2610.7689694788546</v>
          </cell>
          <cell r="P15">
            <v>2717.3292602046076</v>
          </cell>
          <cell r="Q15">
            <v>3459.2151162026416</v>
          </cell>
          <cell r="R15">
            <v>3609.111162132865</v>
          </cell>
          <cell r="S15">
            <v>3764.689361984068</v>
          </cell>
        </row>
      </sheetData>
      <sheetData sheetId="13" refreshError="1">
        <row r="5">
          <cell r="E5">
            <v>56389</v>
          </cell>
        </row>
        <row r="6">
          <cell r="F6">
            <v>21438.45958685091</v>
          </cell>
        </row>
        <row r="8">
          <cell r="F8">
            <v>5502.5503612657167</v>
          </cell>
          <cell r="G8">
            <v>5469.383846016698</v>
          </cell>
          <cell r="H8">
            <v>14673.505592279138</v>
          </cell>
          <cell r="I8">
            <v>18041.318659235858</v>
          </cell>
          <cell r="J8">
            <v>24707.057758633924</v>
          </cell>
          <cell r="K8">
            <v>24769.472184647224</v>
          </cell>
          <cell r="L8">
            <v>11720.330395995503</v>
          </cell>
          <cell r="M8">
            <v>19857.978437835824</v>
          </cell>
          <cell r="N8">
            <v>8047.8446622828978</v>
          </cell>
          <cell r="O8">
            <v>17728.752210960629</v>
          </cell>
          <cell r="P8">
            <v>22909.031386423161</v>
          </cell>
          <cell r="Q8">
            <v>19006.628194933692</v>
          </cell>
          <cell r="R8">
            <v>26616.083744377323</v>
          </cell>
          <cell r="S8">
            <v>41579.019089339068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494.14115517267851</v>
          </cell>
          <cell r="K9">
            <v>427.05986525253843</v>
          </cell>
          <cell r="L9">
            <v>4102.1156385984259</v>
          </cell>
          <cell r="M9">
            <v>6546.5862981876353</v>
          </cell>
          <cell r="N9">
            <v>10301.24116772211</v>
          </cell>
          <cell r="O9">
            <v>12235.33603291649</v>
          </cell>
          <cell r="P9">
            <v>9504.8108943670559</v>
          </cell>
          <cell r="Q9">
            <v>11754.09901528794</v>
          </cell>
          <cell r="R9">
            <v>17497.610609729538</v>
          </cell>
          <cell r="S9">
            <v>9095.4104257929193</v>
          </cell>
        </row>
        <row r="10">
          <cell r="F10">
            <v>2751.2751806328583</v>
          </cell>
          <cell r="G10">
            <v>6380.9478203528142</v>
          </cell>
          <cell r="H10">
            <v>11351.202439310278</v>
          </cell>
          <cell r="I10">
            <v>4110.6802008385503</v>
          </cell>
          <cell r="J10">
            <v>7412.1173275901774</v>
          </cell>
          <cell r="K10">
            <v>7687.0775745456913</v>
          </cell>
          <cell r="L10">
            <v>13869.057635261344</v>
          </cell>
          <cell r="M10">
            <v>3273.2931490938176</v>
          </cell>
          <cell r="N10">
            <v>965.7413594739478</v>
          </cell>
          <cell r="O10">
            <v>4494.6132365815683</v>
          </cell>
          <cell r="P10">
            <v>731.13929956669665</v>
          </cell>
          <cell r="Q10">
            <v>2750.9593440035605</v>
          </cell>
          <cell r="R10">
            <v>2218.0069786981103</v>
          </cell>
          <cell r="S10">
            <v>1299.3443465418459</v>
          </cell>
        </row>
        <row r="11">
          <cell r="F11">
            <v>10661.191324952326</v>
          </cell>
          <cell r="G11">
            <v>12458.040982593588</v>
          </cell>
          <cell r="H11">
            <v>0</v>
          </cell>
          <cell r="I11">
            <v>9363.2160130211414</v>
          </cell>
          <cell r="J11">
            <v>0</v>
          </cell>
          <cell r="K11">
            <v>1281.1795957576151</v>
          </cell>
          <cell r="L11">
            <v>6641.5205577307852</v>
          </cell>
          <cell r="M11">
            <v>4582.6104087313443</v>
          </cell>
          <cell r="N11">
            <v>20602.48233544422</v>
          </cell>
          <cell r="O11">
            <v>7990.423531700565</v>
          </cell>
          <cell r="P11">
            <v>11941.941892922712</v>
          </cell>
          <cell r="Q11">
            <v>13004.535080744103</v>
          </cell>
          <cell r="R11">
            <v>3696.678297830184</v>
          </cell>
          <cell r="S11">
            <v>0</v>
          </cell>
        </row>
        <row r="12">
          <cell r="F12">
            <v>772.17347232000202</v>
          </cell>
          <cell r="G12">
            <v>725.02362437759837</v>
          </cell>
          <cell r="H12">
            <v>757.1147265404461</v>
          </cell>
          <cell r="I12">
            <v>790.43451190290261</v>
          </cell>
          <cell r="J12">
            <v>825.02662730004636</v>
          </cell>
          <cell r="K12">
            <v>1096.0696792789736</v>
          </cell>
          <cell r="L12">
            <v>1146.5108425160383</v>
          </cell>
          <cell r="M12">
            <v>1198.9173922658299</v>
          </cell>
          <cell r="N12">
            <v>1508.8027308874155</v>
          </cell>
          <cell r="O12">
            <v>1842.2540980606948</v>
          </cell>
          <cell r="P12">
            <v>1930.600553043899</v>
          </cell>
          <cell r="Q12">
            <v>2022.4500822932887</v>
          </cell>
          <cell r="R12">
            <v>2117.9295943470488</v>
          </cell>
          <cell r="S12">
            <v>2510.4347854168182</v>
          </cell>
        </row>
        <row r="13">
          <cell r="F13">
            <v>166.54721952000045</v>
          </cell>
          <cell r="G13">
            <v>156.37764447359964</v>
          </cell>
          <cell r="H13">
            <v>163.29925474401782</v>
          </cell>
          <cell r="I13">
            <v>170.48587511631231</v>
          </cell>
          <cell r="J13">
            <v>177.9469196137355</v>
          </cell>
          <cell r="K13">
            <v>236.40718572683741</v>
          </cell>
          <cell r="L13">
            <v>247.28665230738085</v>
          </cell>
          <cell r="M13">
            <v>258.59002578282605</v>
          </cell>
          <cell r="N13">
            <v>325.42803999532492</v>
          </cell>
          <cell r="O13">
            <v>397.34892311113026</v>
          </cell>
          <cell r="P13">
            <v>416.4040408526057</v>
          </cell>
          <cell r="Q13">
            <v>436.21472363188582</v>
          </cell>
          <cell r="R13">
            <v>456.8083438787753</v>
          </cell>
          <cell r="S13">
            <v>541.46632626637245</v>
          </cell>
        </row>
        <row r="14">
          <cell r="F14">
            <v>85.797052480000218</v>
          </cell>
          <cell r="G14">
            <v>80.55818048639982</v>
          </cell>
          <cell r="H14">
            <v>84.123858504494024</v>
          </cell>
          <cell r="I14">
            <v>87.826056878100303</v>
          </cell>
          <cell r="J14">
            <v>91.669625255560717</v>
          </cell>
          <cell r="K14">
            <v>121.78551991988596</v>
          </cell>
          <cell r="L14">
            <v>127.39009361289317</v>
          </cell>
          <cell r="M14">
            <v>133.21304358509221</v>
          </cell>
          <cell r="N14">
            <v>167.64474787637948</v>
          </cell>
          <cell r="O14">
            <v>204.69489978452165</v>
          </cell>
          <cell r="P14">
            <v>214.51117256043324</v>
          </cell>
          <cell r="Q14">
            <v>224.71667581036542</v>
          </cell>
          <cell r="R14">
            <v>235.32551048300544</v>
          </cell>
          <cell r="S14">
            <v>278.93719837964647</v>
          </cell>
        </row>
        <row r="15">
          <cell r="F15">
            <v>1498.9249756800039</v>
          </cell>
          <cell r="G15">
            <v>1407.3988002623969</v>
          </cell>
          <cell r="H15">
            <v>1469.6932926961601</v>
          </cell>
          <cell r="I15">
            <v>1534.3728760468109</v>
          </cell>
          <cell r="J15">
            <v>1601.5222765236194</v>
          </cell>
          <cell r="K15">
            <v>2127.6646715415368</v>
          </cell>
          <cell r="L15">
            <v>2225.5798707664276</v>
          </cell>
          <cell r="M15">
            <v>2327.3102320454341</v>
          </cell>
          <cell r="N15">
            <v>2928.8523599579239</v>
          </cell>
          <cell r="O15">
            <v>3576.1403080001719</v>
          </cell>
          <cell r="P15">
            <v>3747.6363676734513</v>
          </cell>
          <cell r="Q15">
            <v>3925.9325126869721</v>
          </cell>
          <cell r="R15">
            <v>4111.2750949089777</v>
          </cell>
          <cell r="S15">
            <v>4873.1969363973521</v>
          </cell>
        </row>
      </sheetData>
      <sheetData sheetId="14" refreshError="1">
        <row r="5">
          <cell r="E5">
            <v>306470</v>
          </cell>
        </row>
        <row r="6">
          <cell r="F6">
            <v>62506.942374951082</v>
          </cell>
        </row>
        <row r="8">
          <cell r="F8">
            <v>4272.1555605284921</v>
          </cell>
          <cell r="G8">
            <v>7908.5752333079854</v>
          </cell>
          <cell r="H8">
            <v>17340.513832538109</v>
          </cell>
          <cell r="I8">
            <v>10725.12529119512</v>
          </cell>
          <cell r="J8">
            <v>17503.696778290487</v>
          </cell>
          <cell r="K8">
            <v>20534.001598795359</v>
          </cell>
          <cell r="L8">
            <v>20492.243920216486</v>
          </cell>
          <cell r="M8">
            <v>39739.431999250912</v>
          </cell>
          <cell r="N8">
            <v>19074.02883049897</v>
          </cell>
          <cell r="O8">
            <v>20231.012582182233</v>
          </cell>
          <cell r="P8">
            <v>27086.335950415563</v>
          </cell>
          <cell r="Q8">
            <v>43319.140102937214</v>
          </cell>
          <cell r="R8">
            <v>35298.619217493972</v>
          </cell>
          <cell r="S8">
            <v>40735.427487688379</v>
          </cell>
        </row>
        <row r="9">
          <cell r="F9">
            <v>0</v>
          </cell>
          <cell r="G9">
            <v>1363.5474540186181</v>
          </cell>
          <cell r="H9">
            <v>4335.1284581345271</v>
          </cell>
          <cell r="I9">
            <v>5493.3568564657926</v>
          </cell>
          <cell r="J9">
            <v>4375.9241945726217</v>
          </cell>
          <cell r="K9">
            <v>3512.3950103202592</v>
          </cell>
          <cell r="L9">
            <v>12610.611643210144</v>
          </cell>
          <cell r="M9">
            <v>13588.321909421278</v>
          </cell>
          <cell r="N9">
            <v>17984.084325899028</v>
          </cell>
          <cell r="O9">
            <v>13757.088555883918</v>
          </cell>
          <cell r="P9">
            <v>18491.633196918316</v>
          </cell>
          <cell r="Q9">
            <v>33527.827613917158</v>
          </cell>
          <cell r="R9">
            <v>25646.65302521046</v>
          </cell>
          <cell r="S9">
            <v>30456.394383318417</v>
          </cell>
        </row>
        <row r="10">
          <cell r="F10">
            <v>47298.865134422595</v>
          </cell>
          <cell r="G10">
            <v>57268.993068781965</v>
          </cell>
          <cell r="H10">
            <v>55591.647286666288</v>
          </cell>
          <cell r="I10">
            <v>66966.63596453538</v>
          </cell>
          <cell r="J10">
            <v>69757.37980759886</v>
          </cell>
          <cell r="K10">
            <v>62952.925954201564</v>
          </cell>
          <cell r="L10">
            <v>63841.221443751347</v>
          </cell>
          <cell r="M10">
            <v>63839.474631054691</v>
          </cell>
          <cell r="N10">
            <v>91282.852260245068</v>
          </cell>
          <cell r="O10">
            <v>93602.151546896464</v>
          </cell>
          <cell r="P10">
            <v>94281.284750484934</v>
          </cell>
          <cell r="Q10">
            <v>64088.590837222182</v>
          </cell>
          <cell r="R10">
            <v>90176.941282191634</v>
          </cell>
          <cell r="S10">
            <v>92130.593009538206</v>
          </cell>
        </row>
        <row r="11">
          <cell r="F11">
            <v>0</v>
          </cell>
          <cell r="G11">
            <v>0</v>
          </cell>
          <cell r="H11">
            <v>3315.0982326911089</v>
          </cell>
          <cell r="I11">
            <v>2877.4726391011295</v>
          </cell>
          <cell r="J11">
            <v>0</v>
          </cell>
          <cell r="K11">
            <v>8645.8954100190986</v>
          </cell>
          <cell r="L11">
            <v>5254.4215180042265</v>
          </cell>
          <cell r="M11">
            <v>2820.2177547855485</v>
          </cell>
          <cell r="N11">
            <v>0</v>
          </cell>
          <cell r="O11">
            <v>0</v>
          </cell>
          <cell r="P11">
            <v>0</v>
          </cell>
          <cell r="Q11">
            <v>5637.4223421630622</v>
          </cell>
          <cell r="R11">
            <v>2757.7046263667162</v>
          </cell>
          <cell r="S11">
            <v>2284.2295787488811</v>
          </cell>
        </row>
        <row r="12">
          <cell r="F12">
            <v>3346.39203408</v>
          </cell>
          <cell r="G12">
            <v>3402.8763331968084</v>
          </cell>
          <cell r="H12">
            <v>3551.3896924691003</v>
          </cell>
          <cell r="I12">
            <v>3705.5519448154264</v>
          </cell>
          <cell r="J12">
            <v>3865.562993774256</v>
          </cell>
          <cell r="K12">
            <v>4031.6295087500366</v>
          </cell>
          <cell r="L12">
            <v>5295.2975136668201</v>
          </cell>
          <cell r="M12">
            <v>5535.2377628345976</v>
          </cell>
          <cell r="N12">
            <v>5784.4631527050624</v>
          </cell>
          <cell r="O12">
            <v>7228.900593930899</v>
          </cell>
          <cell r="P12">
            <v>7564.0964568249774</v>
          </cell>
          <cell r="Q12">
            <v>7912.3958299754822</v>
          </cell>
          <cell r="R12">
            <v>9562.2693027811674</v>
          </cell>
          <cell r="S12">
            <v>11334.396360151919</v>
          </cell>
        </row>
        <row r="13">
          <cell r="F13">
            <v>721.77083088000006</v>
          </cell>
          <cell r="G13">
            <v>733.95371892480182</v>
          </cell>
          <cell r="H13">
            <v>765.9860121011784</v>
          </cell>
          <cell r="I13">
            <v>799.23669397979791</v>
          </cell>
          <cell r="J13">
            <v>833.74888101013369</v>
          </cell>
          <cell r="K13">
            <v>869.56714894608638</v>
          </cell>
          <cell r="L13">
            <v>1142.122993143824</v>
          </cell>
          <cell r="M13">
            <v>1193.8748115917758</v>
          </cell>
          <cell r="N13">
            <v>1247.6293074461901</v>
          </cell>
          <cell r="O13">
            <v>1559.1746379066644</v>
          </cell>
          <cell r="P13">
            <v>1631.471784805387</v>
          </cell>
          <cell r="Q13">
            <v>1706.5951790143195</v>
          </cell>
          <cell r="R13">
            <v>2062.4502417763301</v>
          </cell>
          <cell r="S13">
            <v>2444.6737247386491</v>
          </cell>
        </row>
        <row r="14">
          <cell r="F14">
            <v>371.82133712000001</v>
          </cell>
          <cell r="G14">
            <v>378.09737035520095</v>
          </cell>
          <cell r="H14">
            <v>394.59885471878897</v>
          </cell>
          <cell r="I14">
            <v>411.72799386838074</v>
          </cell>
          <cell r="J14">
            <v>429.50699930825067</v>
          </cell>
          <cell r="K14">
            <v>447.95883430555961</v>
          </cell>
          <cell r="L14">
            <v>588.36639040742455</v>
          </cell>
          <cell r="M14">
            <v>615.02641809273314</v>
          </cell>
          <cell r="N14">
            <v>642.71812807834021</v>
          </cell>
          <cell r="O14">
            <v>803.21117710343333</v>
          </cell>
          <cell r="P14">
            <v>840.45516186944189</v>
          </cell>
          <cell r="Q14">
            <v>879.15509221949799</v>
          </cell>
          <cell r="R14">
            <v>1062.4743669756851</v>
          </cell>
          <cell r="S14">
            <v>1259.3773733502132</v>
          </cell>
        </row>
        <row r="15">
          <cell r="F15">
            <v>6495.9374779199998</v>
          </cell>
          <cell r="G15">
            <v>6605.5834703232167</v>
          </cell>
          <cell r="H15">
            <v>6893.8741089106061</v>
          </cell>
          <cell r="I15">
            <v>7193.1302458181808</v>
          </cell>
          <cell r="J15">
            <v>7503.7399290912035</v>
          </cell>
          <cell r="K15">
            <v>7826.1043405147766</v>
          </cell>
          <cell r="L15">
            <v>10279.106938294417</v>
          </cell>
          <cell r="M15">
            <v>10744.873304325984</v>
          </cell>
          <cell r="N15">
            <v>11228.663767015709</v>
          </cell>
          <cell r="O15">
            <v>14032.57174115998</v>
          </cell>
          <cell r="P15">
            <v>14683.246063248484</v>
          </cell>
          <cell r="Q15">
            <v>15359.356611128875</v>
          </cell>
          <cell r="R15">
            <v>18562.05217598697</v>
          </cell>
          <cell r="S15">
            <v>22002.063522647841</v>
          </cell>
        </row>
      </sheetData>
      <sheetData sheetId="15" refreshError="1">
        <row r="5">
          <cell r="E5">
            <v>106083</v>
          </cell>
        </row>
        <row r="6">
          <cell r="F6">
            <v>42360.571830854751</v>
          </cell>
        </row>
        <row r="8">
          <cell r="F8">
            <v>13097.952781973412</v>
          </cell>
          <cell r="G8">
            <v>16449.452514178505</v>
          </cell>
          <cell r="H8">
            <v>20893.346471047415</v>
          </cell>
          <cell r="I8">
            <v>4285.2428943030609</v>
          </cell>
          <cell r="J8">
            <v>11678.871065160849</v>
          </cell>
          <cell r="K8">
            <v>12555.000495124121</v>
          </cell>
          <cell r="L8">
            <v>9888.5737983587132</v>
          </cell>
          <cell r="M8">
            <v>33966.326033477089</v>
          </cell>
          <cell r="N8">
            <v>34084.16925075691</v>
          </cell>
          <cell r="O8">
            <v>23423.620540338612</v>
          </cell>
          <cell r="P8">
            <v>19326.803579623098</v>
          </cell>
          <cell r="Q8">
            <v>31128.151405648947</v>
          </cell>
          <cell r="R8">
            <v>38686.018825457017</v>
          </cell>
          <cell r="S8">
            <v>47551.808162730733</v>
          </cell>
        </row>
        <row r="9">
          <cell r="F9">
            <v>1559.280093092073</v>
          </cell>
          <cell r="G9">
            <v>316.33562527266355</v>
          </cell>
          <cell r="H9">
            <v>1790.8582689469213</v>
          </cell>
          <cell r="I9">
            <v>0</v>
          </cell>
          <cell r="J9">
            <v>0</v>
          </cell>
          <cell r="K9">
            <v>1321.5789994867496</v>
          </cell>
          <cell r="L9">
            <v>4635.2689679806463</v>
          </cell>
          <cell r="M9">
            <v>2658.2342113155983</v>
          </cell>
          <cell r="N9">
            <v>3602.3918720312176</v>
          </cell>
          <cell r="O9">
            <v>6606.6622036852486</v>
          </cell>
          <cell r="P9">
            <v>8122.8594754937667</v>
          </cell>
          <cell r="Q9">
            <v>22963.390381216435</v>
          </cell>
          <cell r="R9">
            <v>24054.768115829043</v>
          </cell>
          <cell r="S9">
            <v>18531.21935753477</v>
          </cell>
        </row>
        <row r="10">
          <cell r="F10">
            <v>0</v>
          </cell>
          <cell r="G10">
            <v>7908.3906318165891</v>
          </cell>
          <cell r="H10">
            <v>7461.9094539455064</v>
          </cell>
          <cell r="I10">
            <v>33952.309085631954</v>
          </cell>
          <cell r="J10">
            <v>24587.096979285994</v>
          </cell>
          <cell r="K10">
            <v>25110.000990248242</v>
          </cell>
          <cell r="L10">
            <v>27502.595876685169</v>
          </cell>
          <cell r="M10">
            <v>11814.374272513769</v>
          </cell>
          <cell r="N10">
            <v>24108.314835901227</v>
          </cell>
          <cell r="O10">
            <v>10810.901787848588</v>
          </cell>
          <cell r="P10">
            <v>28009.86026032333</v>
          </cell>
          <cell r="Q10">
            <v>25004.580637324561</v>
          </cell>
          <cell r="R10">
            <v>13391.314208812044</v>
          </cell>
          <cell r="S10">
            <v>21678.030191833128</v>
          </cell>
        </row>
        <row r="11">
          <cell r="F11">
            <v>9979.3925957892661</v>
          </cell>
          <cell r="G11">
            <v>14867.774387815187</v>
          </cell>
          <cell r="H11">
            <v>15520.771664206653</v>
          </cell>
          <cell r="I11">
            <v>9889.0220637762959</v>
          </cell>
          <cell r="J11">
            <v>16903.629173259123</v>
          </cell>
          <cell r="K11">
            <v>12555.000495124121</v>
          </cell>
          <cell r="L11">
            <v>22249.291046307102</v>
          </cell>
          <cell r="M11">
            <v>19789.076906460563</v>
          </cell>
          <cell r="N11">
            <v>9144.5332136177076</v>
          </cell>
          <cell r="O11">
            <v>33934.219500746956</v>
          </cell>
          <cell r="P11">
            <v>23808.381221274834</v>
          </cell>
          <cell r="Q11">
            <v>2806.6366021486751</v>
          </cell>
          <cell r="R11">
            <v>10167.479306690626</v>
          </cell>
          <cell r="S11">
            <v>2447.5195377876112</v>
          </cell>
        </row>
        <row r="12">
          <cell r="F12">
            <v>5423.5275861600012</v>
          </cell>
          <cell r="G12">
            <v>6440.7247380172803</v>
          </cell>
          <cell r="H12">
            <v>8026.1166214950463</v>
          </cell>
          <cell r="I12">
            <v>8458.6030495166178</v>
          </cell>
          <cell r="J12">
            <v>10215.875359777943</v>
          </cell>
          <cell r="K12">
            <v>10758.064256921283</v>
          </cell>
          <cell r="L12">
            <v>11322.606486022578</v>
          </cell>
          <cell r="M12">
            <v>11910.328757576133</v>
          </cell>
          <cell r="N12">
            <v>12522.086552851648</v>
          </cell>
          <cell r="O12">
            <v>13158.765086916614</v>
          </cell>
          <cell r="P12">
            <v>13821.280303031836</v>
          </cell>
          <cell r="Q12">
            <v>14510.579899421315</v>
          </cell>
          <cell r="R12">
            <v>15227.644389451063</v>
          </cell>
          <cell r="S12">
            <v>15973.4881962813</v>
          </cell>
        </row>
        <row r="13">
          <cell r="F13">
            <v>1169.7804597600002</v>
          </cell>
          <cell r="G13">
            <v>1389.17592388608</v>
          </cell>
          <cell r="H13">
            <v>1731.1231928714806</v>
          </cell>
          <cell r="I13">
            <v>1824.4045793075056</v>
          </cell>
          <cell r="J13">
            <v>2203.424097207007</v>
          </cell>
          <cell r="K13">
            <v>2320.3668005124337</v>
          </cell>
          <cell r="L13">
            <v>2442.130810710752</v>
          </cell>
          <cell r="M13">
            <v>2568.8944379085779</v>
          </cell>
          <cell r="N13">
            <v>2700.842197673885</v>
          </cell>
          <cell r="O13">
            <v>2838.1650187467208</v>
          </cell>
          <cell r="P13">
            <v>2981.0604575166703</v>
          </cell>
          <cell r="Q13">
            <v>3129.7329194830286</v>
          </cell>
          <cell r="R13">
            <v>3284.3938879208176</v>
          </cell>
          <cell r="S13">
            <v>3445.262159982241</v>
          </cell>
        </row>
        <row r="14">
          <cell r="F14">
            <v>602.61417624000012</v>
          </cell>
          <cell r="G14">
            <v>715.63608200192004</v>
          </cell>
          <cell r="H14">
            <v>891.79073572167181</v>
          </cell>
          <cell r="I14">
            <v>939.84478327962427</v>
          </cell>
          <cell r="J14">
            <v>1135.0972621975493</v>
          </cell>
          <cell r="K14">
            <v>1195.3404729912536</v>
          </cell>
          <cell r="L14">
            <v>1258.0673873358419</v>
          </cell>
          <cell r="M14">
            <v>1323.3698619529039</v>
          </cell>
          <cell r="N14">
            <v>1391.34295031685</v>
          </cell>
          <cell r="O14">
            <v>1462.0850096574015</v>
          </cell>
          <cell r="P14">
            <v>1535.6978114479816</v>
          </cell>
          <cell r="Q14">
            <v>1612.2866554912571</v>
          </cell>
          <cell r="R14">
            <v>1691.9604877167849</v>
          </cell>
          <cell r="S14">
            <v>1774.8320218090332</v>
          </cell>
        </row>
        <row r="15">
          <cell r="F15">
            <v>10528.024137840001</v>
          </cell>
          <cell r="G15">
            <v>12502.58331497472</v>
          </cell>
          <cell r="H15">
            <v>15580.108735843325</v>
          </cell>
          <cell r="I15">
            <v>16419.641213767551</v>
          </cell>
          <cell r="J15">
            <v>19830.816874863063</v>
          </cell>
          <cell r="K15">
            <v>20883.3012046119</v>
          </cell>
          <cell r="L15">
            <v>21979.177296396767</v>
          </cell>
          <cell r="M15">
            <v>23120.0499411772</v>
          </cell>
          <cell r="N15">
            <v>24307.579779064967</v>
          </cell>
          <cell r="O15">
            <v>25543.485168720486</v>
          </cell>
          <cell r="P15">
            <v>26829.544117650032</v>
          </cell>
          <cell r="Q15">
            <v>28167.596275347256</v>
          </cell>
          <cell r="R15">
            <v>29559.544991287356</v>
          </cell>
          <cell r="S15">
            <v>31007.359439840166</v>
          </cell>
        </row>
      </sheetData>
      <sheetData sheetId="16" refreshError="1">
        <row r="5">
          <cell r="E5">
            <v>150663</v>
          </cell>
        </row>
        <row r="6">
          <cell r="F6">
            <v>69416.260777522504</v>
          </cell>
        </row>
        <row r="8">
          <cell r="F8">
            <v>4004.3946539674994</v>
          </cell>
          <cell r="G8">
            <v>5408.8252116746435</v>
          </cell>
          <cell r="H8">
            <v>9166.7017354709587</v>
          </cell>
          <cell r="I8">
            <v>16157.189398901071</v>
          </cell>
          <cell r="J8">
            <v>26901.005680703609</v>
          </cell>
          <cell r="K8">
            <v>15687.560952426598</v>
          </cell>
          <cell r="L8">
            <v>38139.96362851646</v>
          </cell>
          <cell r="M8">
            <v>22926.479035789009</v>
          </cell>
          <cell r="N8">
            <v>29100.969529609341</v>
          </cell>
          <cell r="O8">
            <v>28639.174506426803</v>
          </cell>
          <cell r="P8">
            <v>30816.728083187903</v>
          </cell>
          <cell r="Q8">
            <v>35497.520622185191</v>
          </cell>
          <cell r="R8">
            <v>50536.814411728257</v>
          </cell>
          <cell r="S8">
            <v>29989.298950877979</v>
          </cell>
        </row>
        <row r="9">
          <cell r="F9">
            <v>5852.5768019524985</v>
          </cell>
          <cell r="G9">
            <v>6045.1575895187198</v>
          </cell>
          <cell r="H9">
            <v>18629.103526924853</v>
          </cell>
          <cell r="I9">
            <v>15580.14692036889</v>
          </cell>
          <cell r="J9">
            <v>5874.9322750961901</v>
          </cell>
          <cell r="K9">
            <v>16290.928681366084</v>
          </cell>
          <cell r="L9">
            <v>13924.113705648866</v>
          </cell>
          <cell r="M9">
            <v>8718.5201967084959</v>
          </cell>
          <cell r="N9">
            <v>15423.513850692952</v>
          </cell>
          <cell r="O9">
            <v>23585.202534704429</v>
          </cell>
          <cell r="P9">
            <v>30816.728083187903</v>
          </cell>
          <cell r="Q9">
            <v>8798.5307525074404</v>
          </cell>
          <cell r="R9">
            <v>24835.234510906459</v>
          </cell>
          <cell r="S9">
            <v>10971.694738126089</v>
          </cell>
        </row>
        <row r="10">
          <cell r="F10">
            <v>37579.703675694989</v>
          </cell>
          <cell r="G10">
            <v>57906.246383810896</v>
          </cell>
          <cell r="H10">
            <v>48494.809181201206</v>
          </cell>
          <cell r="I10">
            <v>46163.39828257449</v>
          </cell>
          <cell r="J10">
            <v>44835.009467839351</v>
          </cell>
          <cell r="K10">
            <v>37408.799194248044</v>
          </cell>
          <cell r="L10">
            <v>25426.642419010968</v>
          </cell>
          <cell r="M10">
            <v>19374.48932601888</v>
          </cell>
          <cell r="N10">
            <v>51508.716067408539</v>
          </cell>
          <cell r="O10">
            <v>59805.334998714796</v>
          </cell>
          <cell r="P10">
            <v>52787.913846201503</v>
          </cell>
          <cell r="Q10">
            <v>52791.184515044639</v>
          </cell>
          <cell r="R10">
            <v>48226.560038620679</v>
          </cell>
          <cell r="S10">
            <v>103133.93053838523</v>
          </cell>
        </row>
        <row r="11">
          <cell r="F11">
            <v>11397.123245907498</v>
          </cell>
          <cell r="G11">
            <v>16862.808012868009</v>
          </cell>
          <cell r="H11">
            <v>11236.602127351498</v>
          </cell>
          <cell r="I11">
            <v>27986.560208810784</v>
          </cell>
          <cell r="J11">
            <v>33703.558841341299</v>
          </cell>
          <cell r="K11">
            <v>45855.947399400822</v>
          </cell>
          <cell r="L11">
            <v>44193.926109233355</v>
          </cell>
          <cell r="M11">
            <v>78466.681770376468</v>
          </cell>
          <cell r="N11">
            <v>40159.337950860892</v>
          </cell>
          <cell r="O11">
            <v>30885.384271636747</v>
          </cell>
          <cell r="P11">
            <v>34811.489131008559</v>
          </cell>
          <cell r="Q11">
            <v>61893.1128797075</v>
          </cell>
          <cell r="R11">
            <v>40140.669732744158</v>
          </cell>
          <cell r="S11">
            <v>35109.423162003484</v>
          </cell>
        </row>
        <row r="12">
          <cell r="F12">
            <v>3238.2334944000058</v>
          </cell>
          <cell r="G12">
            <v>3438.6544167263974</v>
          </cell>
          <cell r="H12">
            <v>4551.1853586261095</v>
          </cell>
          <cell r="I12">
            <v>4783.8404919308477</v>
          </cell>
          <cell r="J12">
            <v>5025.9561833794951</v>
          </cell>
          <cell r="K12">
            <v>6298.5082006390294</v>
          </cell>
          <cell r="L12">
            <v>6617.7544031819007</v>
          </cell>
          <cell r="M12">
            <v>8028.5241024916832</v>
          </cell>
          <cell r="N12">
            <v>8434.5248456568861</v>
          </cell>
          <cell r="O12">
            <v>9996.7973064806811</v>
          </cell>
          <cell r="P12">
            <v>10500.114318693921</v>
          </cell>
          <cell r="Q12">
            <v>11023.779594502828</v>
          </cell>
          <cell r="R12">
            <v>11568.538036131164</v>
          </cell>
          <cell r="S12">
            <v>12135.16030728863</v>
          </cell>
        </row>
        <row r="13">
          <cell r="F13">
            <v>698.44251840000129</v>
          </cell>
          <cell r="G13">
            <v>741.67056047039944</v>
          </cell>
          <cell r="H13">
            <v>981.62821460563157</v>
          </cell>
          <cell r="I13">
            <v>1031.8087335537123</v>
          </cell>
          <cell r="J13">
            <v>1084.0297650426362</v>
          </cell>
          <cell r="K13">
            <v>1358.5017687652808</v>
          </cell>
          <cell r="L13">
            <v>1427.3587928431552</v>
          </cell>
          <cell r="M13">
            <v>1731.6424534785983</v>
          </cell>
          <cell r="N13">
            <v>1819.2112412201129</v>
          </cell>
          <cell r="O13">
            <v>2156.171968064461</v>
          </cell>
          <cell r="P13">
            <v>2264.7305393261399</v>
          </cell>
          <cell r="Q13">
            <v>2377.6779517555124</v>
          </cell>
          <cell r="R13">
            <v>2495.1748705380942</v>
          </cell>
          <cell r="S13">
            <v>2617.3875172583321</v>
          </cell>
        </row>
        <row r="14">
          <cell r="F14">
            <v>359.8037216000007</v>
          </cell>
          <cell r="G14">
            <v>382.07271296959971</v>
          </cell>
          <cell r="H14">
            <v>505.68726206956774</v>
          </cell>
          <cell r="I14">
            <v>531.53783243676094</v>
          </cell>
          <cell r="J14">
            <v>558.43957593105495</v>
          </cell>
          <cell r="K14">
            <v>699.83424451544772</v>
          </cell>
          <cell r="L14">
            <v>735.30604479798899</v>
          </cell>
          <cell r="M14">
            <v>892.05823361018702</v>
          </cell>
          <cell r="N14">
            <v>937.16942729520963</v>
          </cell>
          <cell r="O14">
            <v>1110.7552562756314</v>
          </cell>
          <cell r="P14">
            <v>1166.6793687437691</v>
          </cell>
          <cell r="Q14">
            <v>1224.8643993892033</v>
          </cell>
          <cell r="R14">
            <v>1285.3931151256847</v>
          </cell>
          <cell r="S14">
            <v>1348.3511452542923</v>
          </cell>
        </row>
        <row r="15">
          <cell r="F15">
            <v>6285.9826656000114</v>
          </cell>
          <cell r="G15">
            <v>6675.0350442335948</v>
          </cell>
          <cell r="H15">
            <v>8834.6539314506845</v>
          </cell>
          <cell r="I15">
            <v>9286.2786019834111</v>
          </cell>
          <cell r="J15">
            <v>9756.2678853837242</v>
          </cell>
          <cell r="K15">
            <v>12226.515918887528</v>
          </cell>
          <cell r="L15">
            <v>12846.229135588395</v>
          </cell>
          <cell r="M15">
            <v>15584.782081307385</v>
          </cell>
          <cell r="N15">
            <v>16372.901170981015</v>
          </cell>
          <cell r="O15">
            <v>19405.547712580148</v>
          </cell>
          <cell r="P15">
            <v>20382.574853935261</v>
          </cell>
          <cell r="Q15">
            <v>21399.10156579961</v>
          </cell>
          <cell r="R15">
            <v>22456.573834842846</v>
          </cell>
          <cell r="S15">
            <v>23556.487655324985</v>
          </cell>
        </row>
      </sheetData>
      <sheetData sheetId="17" refreshError="1">
        <row r="5">
          <cell r="E5">
            <v>246955</v>
          </cell>
        </row>
        <row r="6">
          <cell r="F6">
            <v>28412.321727058606</v>
          </cell>
        </row>
        <row r="8">
          <cell r="F8">
            <v>21492.739909614993</v>
          </cell>
          <cell r="G8">
            <v>15533.326750866279</v>
          </cell>
          <cell r="H8">
            <v>17083.651183301383</v>
          </cell>
          <cell r="I8">
            <v>12477.134921866062</v>
          </cell>
          <cell r="J8">
            <v>24070.19615496217</v>
          </cell>
          <cell r="K8">
            <v>20325.78426316816</v>
          </cell>
          <cell r="L8">
            <v>25638.03757921252</v>
          </cell>
          <cell r="M8">
            <v>24921.604769968399</v>
          </cell>
          <cell r="N8">
            <v>24024.743175854925</v>
          </cell>
          <cell r="O8">
            <v>29844.182589039625</v>
          </cell>
          <cell r="P8">
            <v>24995.575219741368</v>
          </cell>
          <cell r="Q8">
            <v>22940.379288744767</v>
          </cell>
          <cell r="R8">
            <v>20594.015995578175</v>
          </cell>
          <cell r="S8">
            <v>29515.232736950955</v>
          </cell>
        </row>
        <row r="9">
          <cell r="F9">
            <v>0</v>
          </cell>
          <cell r="G9">
            <v>1129.696490972093</v>
          </cell>
          <cell r="H9">
            <v>1993.0926380518281</v>
          </cell>
          <cell r="I9">
            <v>1188.2985639872441</v>
          </cell>
          <cell r="J9">
            <v>1660.0135279284257</v>
          </cell>
          <cell r="K9">
            <v>0</v>
          </cell>
          <cell r="L9">
            <v>1114.6972860527183</v>
          </cell>
          <cell r="M9">
            <v>6230.4011924920997</v>
          </cell>
          <cell r="N9">
            <v>7436.230030621763</v>
          </cell>
          <cell r="O9">
            <v>7993.9774792070421</v>
          </cell>
          <cell r="P9">
            <v>19163.274335135044</v>
          </cell>
          <cell r="Q9">
            <v>16261.534685692493</v>
          </cell>
          <cell r="R9">
            <v>20307.987995639589</v>
          </cell>
          <cell r="S9">
            <v>12238.733650430751</v>
          </cell>
        </row>
        <row r="10">
          <cell r="F10">
            <v>1249.5779017218019</v>
          </cell>
          <cell r="G10">
            <v>3106.6653501732562</v>
          </cell>
          <cell r="H10">
            <v>2847.2751972168971</v>
          </cell>
          <cell r="I10">
            <v>7723.9406659170863</v>
          </cell>
          <cell r="J10">
            <v>8576.7365609635326</v>
          </cell>
          <cell r="K10">
            <v>12309.982018538463</v>
          </cell>
          <cell r="L10">
            <v>13376.367432632618</v>
          </cell>
          <cell r="M10">
            <v>16992.003252251183</v>
          </cell>
          <cell r="N10">
            <v>14586.45121391192</v>
          </cell>
          <cell r="O10">
            <v>12257.432134784131</v>
          </cell>
          <cell r="P10">
            <v>15275.073745397502</v>
          </cell>
          <cell r="Q10">
            <v>15099.996493857314</v>
          </cell>
          <cell r="R10">
            <v>13157.287997174946</v>
          </cell>
          <cell r="S10">
            <v>24462.880253565621</v>
          </cell>
        </row>
        <row r="11">
          <cell r="F11">
            <v>1249.5779017218019</v>
          </cell>
          <cell r="G11">
            <v>11861.813155206979</v>
          </cell>
          <cell r="H11">
            <v>13097.465907197726</v>
          </cell>
          <cell r="I11">
            <v>13071.284203859683</v>
          </cell>
          <cell r="J11">
            <v>9960.0811675705554</v>
          </cell>
          <cell r="K11">
            <v>14027.65392810197</v>
          </cell>
          <cell r="L11">
            <v>16720.459290790775</v>
          </cell>
          <cell r="M11">
            <v>10195.201951350709</v>
          </cell>
          <cell r="N11">
            <v>16588.513145233163</v>
          </cell>
          <cell r="O11">
            <v>14389.159462572676</v>
          </cell>
          <cell r="P11">
            <v>18607.817108029685</v>
          </cell>
          <cell r="Q11">
            <v>27296.147508126684</v>
          </cell>
          <cell r="R11">
            <v>31463.079993244432</v>
          </cell>
          <cell r="S11">
            <v>23909.177396378902</v>
          </cell>
        </row>
        <row r="12">
          <cell r="F12">
            <v>1352.6503602840037</v>
          </cell>
          <cell r="G12">
            <v>1401.4330525228336</v>
          </cell>
          <cell r="H12">
            <v>1454.2818579016484</v>
          </cell>
          <cell r="I12">
            <v>1508.9914728684978</v>
          </cell>
          <cell r="J12">
            <v>1565.6246692969021</v>
          </cell>
          <cell r="K12">
            <v>1624.2462754105657</v>
          </cell>
          <cell r="L12">
            <v>2242.909548179754</v>
          </cell>
          <cell r="M12">
            <v>2336.958248690205</v>
          </cell>
          <cell r="N12">
            <v>2434.515235343476</v>
          </cell>
          <cell r="O12">
            <v>3141.8850268865458</v>
          </cell>
          <cell r="P12">
            <v>3280.7770779073239</v>
          </cell>
          <cell r="Q12">
            <v>4065.5870615295239</v>
          </cell>
          <cell r="R12">
            <v>4909.7111650424449</v>
          </cell>
          <cell r="S12">
            <v>5037.8318081634734</v>
          </cell>
        </row>
        <row r="13">
          <cell r="F13">
            <v>291.74811692400078</v>
          </cell>
          <cell r="G13">
            <v>302.26987407355239</v>
          </cell>
          <cell r="H13">
            <v>313.66863601800264</v>
          </cell>
          <cell r="I13">
            <v>325.46874905006814</v>
          </cell>
          <cell r="J13">
            <v>337.68375220129263</v>
          </cell>
          <cell r="K13">
            <v>350.32762802972979</v>
          </cell>
          <cell r="L13">
            <v>483.76480450935873</v>
          </cell>
          <cell r="M13">
            <v>504.04981834494623</v>
          </cell>
          <cell r="N13">
            <v>525.09152134859289</v>
          </cell>
          <cell r="O13">
            <v>677.66147638729433</v>
          </cell>
          <cell r="P13">
            <v>707.61858543099152</v>
          </cell>
          <cell r="Q13">
            <v>876.89132699656409</v>
          </cell>
          <cell r="R13">
            <v>1058.957310107194</v>
          </cell>
          <cell r="S13">
            <v>1086.5911743097688</v>
          </cell>
        </row>
        <row r="14">
          <cell r="F14">
            <v>150.29448447600041</v>
          </cell>
          <cell r="G14">
            <v>155.71478361364819</v>
          </cell>
          <cell r="H14">
            <v>161.58687310018317</v>
          </cell>
          <cell r="I14">
            <v>167.66571920761089</v>
          </cell>
          <cell r="J14">
            <v>173.9582965885447</v>
          </cell>
          <cell r="K14">
            <v>180.47180837895175</v>
          </cell>
          <cell r="L14">
            <v>249.21217201997266</v>
          </cell>
          <cell r="M14">
            <v>259.66202763224504</v>
          </cell>
          <cell r="N14">
            <v>270.50169281594179</v>
          </cell>
          <cell r="O14">
            <v>349.09833632072736</v>
          </cell>
          <cell r="P14">
            <v>364.5307864341471</v>
          </cell>
          <cell r="Q14">
            <v>451.73189572550268</v>
          </cell>
          <cell r="R14">
            <v>545.52346278249388</v>
          </cell>
          <cell r="S14">
            <v>559.75908979594158</v>
          </cell>
        </row>
        <row r="15">
          <cell r="F15">
            <v>2625.7330523160067</v>
          </cell>
          <cell r="G15">
            <v>2720.4288666619714</v>
          </cell>
          <cell r="H15">
            <v>2823.0177241620236</v>
          </cell>
          <cell r="I15">
            <v>2929.2187414506129</v>
          </cell>
          <cell r="J15">
            <v>3039.1537698116335</v>
          </cell>
          <cell r="K15">
            <v>3152.9486522675684</v>
          </cell>
          <cell r="L15">
            <v>4353.8832405842286</v>
          </cell>
          <cell r="M15">
            <v>4536.4483651045157</v>
          </cell>
          <cell r="N15">
            <v>4725.8236921373364</v>
          </cell>
          <cell r="O15">
            <v>6098.9532874856486</v>
          </cell>
          <cell r="P15">
            <v>6368.5672688789227</v>
          </cell>
          <cell r="Q15">
            <v>7892.021942969076</v>
          </cell>
          <cell r="R15">
            <v>9530.6157909647463</v>
          </cell>
          <cell r="S15">
            <v>9779.3205687879199</v>
          </cell>
        </row>
      </sheetData>
      <sheetData sheetId="18" refreshError="1">
        <row r="5">
          <cell r="E5">
            <v>208853</v>
          </cell>
        </row>
        <row r="6">
          <cell r="F6">
            <v>79236.64054624064</v>
          </cell>
        </row>
        <row r="8">
          <cell r="F8">
            <v>24313.713661472179</v>
          </cell>
          <cell r="G8">
            <v>17433.993699463648</v>
          </cell>
          <cell r="H8">
            <v>30845.98602576425</v>
          </cell>
          <cell r="I8">
            <v>46945.818445356381</v>
          </cell>
          <cell r="J8">
            <v>9381.8757722993123</v>
          </cell>
          <cell r="K8">
            <v>22806.911173718414</v>
          </cell>
          <cell r="L8">
            <v>21887.990345233658</v>
          </cell>
          <cell r="M8">
            <v>2082.9506505776326</v>
          </cell>
          <cell r="N8">
            <v>21957.675408159736</v>
          </cell>
          <cell r="O8">
            <v>31776.617734813888</v>
          </cell>
          <cell r="P8">
            <v>27195.2208686948</v>
          </cell>
          <cell r="Q8">
            <v>47174.465010870241</v>
          </cell>
          <cell r="R8">
            <v>51560.793546296984</v>
          </cell>
          <cell r="S8">
            <v>32306.792387081976</v>
          </cell>
        </row>
        <row r="9">
          <cell r="F9">
            <v>0</v>
          </cell>
          <cell r="G9">
            <v>1227.7460351734962</v>
          </cell>
          <cell r="H9">
            <v>3427.3317806404721</v>
          </cell>
          <cell r="I9">
            <v>2133.9008384252902</v>
          </cell>
          <cell r="J9">
            <v>0</v>
          </cell>
          <cell r="K9">
            <v>4561.3822347436826</v>
          </cell>
          <cell r="L9">
            <v>4246.9234998214561</v>
          </cell>
          <cell r="M9">
            <v>0</v>
          </cell>
          <cell r="N9">
            <v>0</v>
          </cell>
          <cell r="O9">
            <v>972.75360412695579</v>
          </cell>
          <cell r="P9">
            <v>4532.536811449133</v>
          </cell>
          <cell r="Q9">
            <v>2461.2764353497519</v>
          </cell>
          <cell r="R9">
            <v>8499.0319032357656</v>
          </cell>
          <cell r="S9">
            <v>11446.252402459644</v>
          </cell>
        </row>
        <row r="10">
          <cell r="F10">
            <v>31020.945016361053</v>
          </cell>
          <cell r="G10">
            <v>53284.177926529745</v>
          </cell>
          <cell r="H10">
            <v>45609.876773138596</v>
          </cell>
          <cell r="I10">
            <v>32008.512576379351</v>
          </cell>
          <cell r="J10">
            <v>79291.982333626438</v>
          </cell>
          <cell r="K10">
            <v>37468.496928251676</v>
          </cell>
          <cell r="L10">
            <v>71871.013073901559</v>
          </cell>
          <cell r="M10">
            <v>113669.59264580795</v>
          </cell>
          <cell r="N10">
            <v>77174.770919855539</v>
          </cell>
          <cell r="O10">
            <v>47989.177803596482</v>
          </cell>
          <cell r="P10">
            <v>79186.084294140732</v>
          </cell>
          <cell r="Q10">
            <v>88605.951672591065</v>
          </cell>
          <cell r="R10">
            <v>71108.566923739243</v>
          </cell>
          <cell r="S10">
            <v>92876.246525274444</v>
          </cell>
        </row>
        <row r="11">
          <cell r="F11">
            <v>5589.3594624073976</v>
          </cell>
          <cell r="G11">
            <v>3683.2381055204892</v>
          </cell>
          <cell r="H11">
            <v>0</v>
          </cell>
          <cell r="I11">
            <v>15737.518683386514</v>
          </cell>
          <cell r="J11">
            <v>12105.646157805564</v>
          </cell>
          <cell r="K11">
            <v>41704.066146227953</v>
          </cell>
          <cell r="L11">
            <v>14047.516191717126</v>
          </cell>
          <cell r="M11">
            <v>0</v>
          </cell>
          <cell r="N11">
            <v>27124.187268903206</v>
          </cell>
          <cell r="O11">
            <v>50583.1874146017</v>
          </cell>
          <cell r="P11">
            <v>27195.2208686948</v>
          </cell>
          <cell r="Q11">
            <v>7178.7229364367759</v>
          </cell>
          <cell r="R11">
            <v>20964.278694648223</v>
          </cell>
          <cell r="S11">
            <v>19968.076208863673</v>
          </cell>
        </row>
        <row r="12">
          <cell r="F12">
            <v>5603.662456236003</v>
          </cell>
          <cell r="G12">
            <v>5882.6893558776519</v>
          </cell>
          <cell r="H12">
            <v>6175.1731550651184</v>
          </cell>
          <cell r="I12">
            <v>8086.8490610424114</v>
          </cell>
          <cell r="J12">
            <v>8493.3124395105024</v>
          </cell>
          <cell r="K12">
            <v>8916.1976775089788</v>
          </cell>
          <cell r="L12">
            <v>11102.370427836784</v>
          </cell>
          <cell r="M12">
            <v>11657.713857249788</v>
          </cell>
          <cell r="N12">
            <v>14080.876850743545</v>
          </cell>
          <cell r="O12">
            <v>14785.172733759819</v>
          </cell>
          <cell r="P12">
            <v>17468.084959167129</v>
          </cell>
          <cell r="Q12">
            <v>18339.433513380867</v>
          </cell>
          <cell r="R12">
            <v>19245.882608022566</v>
          </cell>
          <cell r="S12">
            <v>20506.514182005776</v>
          </cell>
        </row>
        <row r="13">
          <cell r="F13">
            <v>1208.6330787960007</v>
          </cell>
          <cell r="G13">
            <v>1268.8153512677288</v>
          </cell>
          <cell r="H13">
            <v>1331.9000922689472</v>
          </cell>
          <cell r="I13">
            <v>1744.2223464993438</v>
          </cell>
          <cell r="J13">
            <v>1831.8909183257947</v>
          </cell>
          <cell r="K13">
            <v>1923.1014598548777</v>
          </cell>
          <cell r="L13">
            <v>2394.6289158079339</v>
          </cell>
          <cell r="M13">
            <v>2514.4088711715231</v>
          </cell>
          <cell r="N13">
            <v>3037.051869768216</v>
          </cell>
          <cell r="O13">
            <v>3188.9588249285885</v>
          </cell>
          <cell r="P13">
            <v>3767.6261676634977</v>
          </cell>
          <cell r="Q13">
            <v>3955.5640911213632</v>
          </cell>
          <cell r="R13">
            <v>4151.0727193774164</v>
          </cell>
          <cell r="S13">
            <v>4422.9736470992857</v>
          </cell>
        </row>
        <row r="14">
          <cell r="F14">
            <v>622.62916180400043</v>
          </cell>
          <cell r="G14">
            <v>653.63215065307247</v>
          </cell>
          <cell r="H14">
            <v>686.13035056279102</v>
          </cell>
          <cell r="I14">
            <v>898.53878456026803</v>
          </cell>
          <cell r="J14">
            <v>943.70138216783369</v>
          </cell>
          <cell r="K14">
            <v>990.68863083433098</v>
          </cell>
          <cell r="L14">
            <v>1233.5967142040872</v>
          </cell>
          <cell r="M14">
            <v>1295.3015396944211</v>
          </cell>
          <cell r="N14">
            <v>1564.5418723048385</v>
          </cell>
          <cell r="O14">
            <v>1642.7969704177576</v>
          </cell>
          <cell r="P14">
            <v>1940.8983287963474</v>
          </cell>
          <cell r="Q14">
            <v>2037.7148348200965</v>
          </cell>
          <cell r="R14">
            <v>2138.4314008913966</v>
          </cell>
          <cell r="S14">
            <v>2278.5015757784199</v>
          </cell>
        </row>
        <row r="15">
          <cell r="F15">
            <v>10877.697709164007</v>
          </cell>
          <cell r="G15">
            <v>11419.338161409558</v>
          </cell>
          <cell r="H15">
            <v>11987.100830420524</v>
          </cell>
          <cell r="I15">
            <v>15698.001118494092</v>
          </cell>
          <cell r="J15">
            <v>16487.018264932154</v>
          </cell>
          <cell r="K15">
            <v>17307.913138693901</v>
          </cell>
          <cell r="L15">
            <v>21551.660242271402</v>
          </cell>
          <cell r="M15">
            <v>22629.679840543704</v>
          </cell>
          <cell r="N15">
            <v>27333.466827913941</v>
          </cell>
          <cell r="O15">
            <v>28700.629424357296</v>
          </cell>
          <cell r="P15">
            <v>33908.635508971478</v>
          </cell>
          <cell r="Q15">
            <v>35600.076820092268</v>
          </cell>
          <cell r="R15">
            <v>37359.654474396746</v>
          </cell>
          <cell r="S15">
            <v>39806.762823893565</v>
          </cell>
        </row>
      </sheetData>
      <sheetData sheetId="19" refreshError="1">
        <row r="5">
          <cell r="E5">
            <v>144846</v>
          </cell>
        </row>
        <row r="6">
          <cell r="F6">
            <v>38704.044325547395</v>
          </cell>
        </row>
        <row r="8">
          <cell r="F8">
            <v>0</v>
          </cell>
          <cell r="G8">
            <v>798.2670712644873</v>
          </cell>
          <cell r="H8">
            <v>3576.3663866653815</v>
          </cell>
          <cell r="I8">
            <v>3029.954855921309</v>
          </cell>
          <cell r="J8">
            <v>6460.1439990385152</v>
          </cell>
          <cell r="K8">
            <v>5584.8893149392752</v>
          </cell>
          <cell r="L8">
            <v>14267.362931600686</v>
          </cell>
          <cell r="M8">
            <v>9595.1391009002018</v>
          </cell>
          <cell r="N8">
            <v>16825.793701487692</v>
          </cell>
          <cell r="O8">
            <v>16206.159191279139</v>
          </cell>
          <cell r="P8">
            <v>25070.822273630751</v>
          </cell>
          <cell r="Q8">
            <v>24115.990511586158</v>
          </cell>
          <cell r="R8">
            <v>35695.831746212389</v>
          </cell>
          <cell r="S8">
            <v>57849.873763426731</v>
          </cell>
        </row>
        <row r="9">
          <cell r="F9">
            <v>0</v>
          </cell>
          <cell r="G9">
            <v>0</v>
          </cell>
          <cell r="H9">
            <v>894.09159666634537</v>
          </cell>
          <cell r="I9">
            <v>0</v>
          </cell>
          <cell r="J9">
            <v>807.5179998798144</v>
          </cell>
          <cell r="K9">
            <v>3723.2595432928497</v>
          </cell>
          <cell r="L9">
            <v>538.39105402266739</v>
          </cell>
          <cell r="M9">
            <v>2525.0366055000532</v>
          </cell>
          <cell r="N9">
            <v>4762.0170853267064</v>
          </cell>
          <cell r="O9">
            <v>6011.9622806358102</v>
          </cell>
          <cell r="P9">
            <v>14624.646326284606</v>
          </cell>
          <cell r="Q9">
            <v>18635.083577134759</v>
          </cell>
          <cell r="R9">
            <v>24689.616957796901</v>
          </cell>
          <cell r="S9">
            <v>30260.838879855331</v>
          </cell>
        </row>
        <row r="10">
          <cell r="F10">
            <v>33162.366925547394</v>
          </cell>
          <cell r="G10">
            <v>37784.641373185732</v>
          </cell>
          <cell r="H10">
            <v>42618.366107762464</v>
          </cell>
          <cell r="I10">
            <v>53192.540803951866</v>
          </cell>
          <cell r="J10">
            <v>47912.734659535658</v>
          </cell>
          <cell r="K10">
            <v>51859.686495864691</v>
          </cell>
          <cell r="L10">
            <v>46840.021699972065</v>
          </cell>
          <cell r="M10">
            <v>63378.418798051338</v>
          </cell>
          <cell r="N10">
            <v>59683.947469428043</v>
          </cell>
          <cell r="O10">
            <v>63517.688443239203</v>
          </cell>
          <cell r="P10">
            <v>50440.106717185678</v>
          </cell>
          <cell r="Q10">
            <v>44395.346169056334</v>
          </cell>
          <cell r="R10">
            <v>20822.568518623895</v>
          </cell>
          <cell r="S10">
            <v>27385.040398228601</v>
          </cell>
        </row>
        <row r="11">
          <cell r="F11">
            <v>0</v>
          </cell>
          <cell r="G11">
            <v>3991.3353563224368</v>
          </cell>
          <cell r="H11">
            <v>0</v>
          </cell>
          <cell r="I11">
            <v>0</v>
          </cell>
          <cell r="J11">
            <v>4037.5899993990715</v>
          </cell>
          <cell r="K11">
            <v>1329.7355511760177</v>
          </cell>
          <cell r="L11">
            <v>2961.1507971246706</v>
          </cell>
          <cell r="M11">
            <v>1262.5183027500266</v>
          </cell>
          <cell r="N11">
            <v>317.46780568844707</v>
          </cell>
          <cell r="O11">
            <v>0</v>
          </cell>
          <cell r="P11">
            <v>0</v>
          </cell>
          <cell r="Q11">
            <v>7399.2243615093903</v>
          </cell>
          <cell r="R11">
            <v>17550.450608554424</v>
          </cell>
          <cell r="S11">
            <v>1473.217082425766</v>
          </cell>
        </row>
        <row r="12">
          <cell r="F12">
            <v>1695.7532844000004</v>
          </cell>
          <cell r="G12">
            <v>1568.0272983408013</v>
          </cell>
          <cell r="H12">
            <v>1640.606838904916</v>
          </cell>
          <cell r="I12">
            <v>1716.0215003387257</v>
          </cell>
          <cell r="J12">
            <v>1794.3731470511175</v>
          </cell>
          <cell r="K12">
            <v>1910.0783102588437</v>
          </cell>
          <cell r="L12">
            <v>3724.8680065789395</v>
          </cell>
          <cell r="M12">
            <v>4515.7905980494934</v>
          </cell>
          <cell r="N12">
            <v>4743.7593669177468</v>
          </cell>
          <cell r="O12">
            <v>4980.9540070137318</v>
          </cell>
          <cell r="P12">
            <v>5884.235585876706</v>
          </cell>
          <cell r="Q12">
            <v>6177.6727189492531</v>
          </cell>
          <cell r="R12">
            <v>6482.9290907745135</v>
          </cell>
          <cell r="S12">
            <v>6757.6427453110664</v>
          </cell>
        </row>
        <row r="13">
          <cell r="F13">
            <v>365.75070840000006</v>
          </cell>
          <cell r="G13">
            <v>338.20196630880031</v>
          </cell>
          <cell r="H13">
            <v>353.85637701870741</v>
          </cell>
          <cell r="I13">
            <v>370.12228438678392</v>
          </cell>
          <cell r="J13">
            <v>387.02165916788812</v>
          </cell>
          <cell r="K13">
            <v>411.9776747617114</v>
          </cell>
          <cell r="L13">
            <v>803.40290337977115</v>
          </cell>
          <cell r="M13">
            <v>973.99405055969464</v>
          </cell>
          <cell r="N13">
            <v>1023.1637850214747</v>
          </cell>
          <cell r="O13">
            <v>1074.3234132774717</v>
          </cell>
          <cell r="P13">
            <v>1269.1488518557601</v>
          </cell>
          <cell r="Q13">
            <v>1332.4392138910155</v>
          </cell>
          <cell r="R13">
            <v>1398.2788235003854</v>
          </cell>
          <cell r="S13">
            <v>1457.5307882043478</v>
          </cell>
        </row>
        <row r="14">
          <cell r="F14">
            <v>188.41703160000006</v>
          </cell>
          <cell r="G14">
            <v>174.22525537120015</v>
          </cell>
          <cell r="H14">
            <v>182.2896487672129</v>
          </cell>
          <cell r="I14">
            <v>190.66905559319173</v>
          </cell>
          <cell r="J14">
            <v>199.37479411679084</v>
          </cell>
          <cell r="K14">
            <v>212.23092336209376</v>
          </cell>
          <cell r="L14">
            <v>413.87422295321551</v>
          </cell>
          <cell r="M14">
            <v>501.75451089438815</v>
          </cell>
          <cell r="N14">
            <v>527.08437410197189</v>
          </cell>
          <cell r="O14">
            <v>553.43933411263686</v>
          </cell>
          <cell r="P14">
            <v>653.80395398630071</v>
          </cell>
          <cell r="Q14">
            <v>686.40807988325037</v>
          </cell>
          <cell r="R14">
            <v>720.32545453050159</v>
          </cell>
          <cell r="S14">
            <v>750.84919392345182</v>
          </cell>
        </row>
        <row r="15">
          <cell r="F15">
            <v>3291.7563756000004</v>
          </cell>
          <cell r="G15">
            <v>3043.8176967792024</v>
          </cell>
          <cell r="H15">
            <v>3184.7073931683663</v>
          </cell>
          <cell r="I15">
            <v>3331.1005594810549</v>
          </cell>
          <cell r="J15">
            <v>3483.1949325109927</v>
          </cell>
          <cell r="K15">
            <v>3707.7990728554028</v>
          </cell>
          <cell r="L15">
            <v>7230.6261304179407</v>
          </cell>
          <cell r="M15">
            <v>8765.9464550372504</v>
          </cell>
          <cell r="N15">
            <v>9208.4740651932734</v>
          </cell>
          <cell r="O15">
            <v>9668.9107194972457</v>
          </cell>
          <cell r="P15">
            <v>11422.339666701841</v>
          </cell>
          <cell r="Q15">
            <v>11991.952925019139</v>
          </cell>
          <cell r="R15">
            <v>12584.509411503468</v>
          </cell>
          <cell r="S15">
            <v>13117.77709383913</v>
          </cell>
        </row>
      </sheetData>
      <sheetData sheetId="20" refreshError="1">
        <row r="5">
          <cell r="E5">
            <v>290535</v>
          </cell>
        </row>
        <row r="6">
          <cell r="F6">
            <v>90812.599942041124</v>
          </cell>
        </row>
        <row r="8">
          <cell r="F8">
            <v>14661.164882955314</v>
          </cell>
          <cell r="G8">
            <v>6235.1396320519352</v>
          </cell>
          <cell r="H8">
            <v>37647.936581767011</v>
          </cell>
          <cell r="I8">
            <v>21638.307480377956</v>
          </cell>
          <cell r="J8">
            <v>56360.36005481473</v>
          </cell>
          <cell r="K8">
            <v>66173.483671918337</v>
          </cell>
          <cell r="L8">
            <v>72158.544102951622</v>
          </cell>
          <cell r="M8">
            <v>117942.21248221004</v>
          </cell>
          <cell r="N8">
            <v>139965.69389185787</v>
          </cell>
          <cell r="O8">
            <v>169190.1002167644</v>
          </cell>
          <cell r="P8">
            <v>155128.5347570905</v>
          </cell>
          <cell r="Q8">
            <v>112951.75759266711</v>
          </cell>
          <cell r="R8">
            <v>123186.38479084155</v>
          </cell>
          <cell r="S8">
            <v>136269.59016346652</v>
          </cell>
        </row>
        <row r="9">
          <cell r="F9">
            <v>2804.0479284340763</v>
          </cell>
          <cell r="G9">
            <v>0</v>
          </cell>
          <cell r="H9">
            <v>1149.5553154738018</v>
          </cell>
          <cell r="I9">
            <v>0</v>
          </cell>
          <cell r="J9">
            <v>539.33358904128931</v>
          </cell>
          <cell r="K9">
            <v>2481.5056376969374</v>
          </cell>
          <cell r="L9">
            <v>2237.4742357504379</v>
          </cell>
          <cell r="M9">
            <v>9007.5198077105524</v>
          </cell>
          <cell r="N9">
            <v>4561.0002082886476</v>
          </cell>
          <cell r="O9">
            <v>7702.1289931759193</v>
          </cell>
          <cell r="P9">
            <v>16680.487608289302</v>
          </cell>
          <cell r="Q9">
            <v>37650.585864222368</v>
          </cell>
          <cell r="R9">
            <v>63952.080614819868</v>
          </cell>
          <cell r="S9">
            <v>94157.122066301934</v>
          </cell>
        </row>
        <row r="10">
          <cell r="F10">
            <v>47348.352162986834</v>
          </cell>
          <cell r="G10">
            <v>68586.535952571285</v>
          </cell>
          <cell r="H10">
            <v>61788.598206716844</v>
          </cell>
          <cell r="I10">
            <v>21966.160624020045</v>
          </cell>
          <cell r="J10">
            <v>63641.363506872134</v>
          </cell>
          <cell r="K10">
            <v>76926.674768605066</v>
          </cell>
          <cell r="L10">
            <v>52860.328819604088</v>
          </cell>
          <cell r="M10">
            <v>26741.074429140699</v>
          </cell>
          <cell r="N10">
            <v>23375.126067479319</v>
          </cell>
          <cell r="O10">
            <v>31065.253605809543</v>
          </cell>
          <cell r="P10">
            <v>26688.78017326288</v>
          </cell>
          <cell r="Q10">
            <v>17863.416650908424</v>
          </cell>
          <cell r="R10">
            <v>12842.835861172844</v>
          </cell>
          <cell r="S10">
            <v>18672.509439308826</v>
          </cell>
        </row>
        <row r="11">
          <cell r="F11">
            <v>18506.716327664904</v>
          </cell>
          <cell r="G11">
            <v>39904.893645132383</v>
          </cell>
          <cell r="H11">
            <v>41383.991357056861</v>
          </cell>
          <cell r="I11">
            <v>104913.00596546888</v>
          </cell>
          <cell r="J11">
            <v>39101.685205493472</v>
          </cell>
          <cell r="K11">
            <v>21506.382193373462</v>
          </cell>
          <cell r="L11">
            <v>49504.117465978437</v>
          </cell>
          <cell r="M11">
            <v>54889.573828236178</v>
          </cell>
          <cell r="N11">
            <v>52451.502395319447</v>
          </cell>
          <cell r="O11">
            <v>25417.025677480538</v>
          </cell>
          <cell r="P11">
            <v>44322.438502025856</v>
          </cell>
          <cell r="Q11">
            <v>87393.330692136587</v>
          </cell>
          <cell r="R11">
            <v>67097.264907351986</v>
          </cell>
          <cell r="S11">
            <v>24631.820962492493</v>
          </cell>
        </row>
        <row r="12">
          <cell r="F12">
            <v>2292.6495038400017</v>
          </cell>
          <cell r="G12">
            <v>2311.9268272128015</v>
          </cell>
          <cell r="H12">
            <v>3064.9021287791156</v>
          </cell>
          <cell r="I12">
            <v>3221.9796007232003</v>
          </cell>
          <cell r="J12">
            <v>3385.4505278271895</v>
          </cell>
          <cell r="K12">
            <v>4246.7572814338728</v>
          </cell>
          <cell r="L12">
            <v>4462.4355334368829</v>
          </cell>
          <cell r="M12">
            <v>5417.3193223538738</v>
          </cell>
          <cell r="N12">
            <v>6442.6308503423015</v>
          </cell>
          <cell r="O12">
            <v>6770.2028366886016</v>
          </cell>
          <cell r="P12">
            <v>7111.067831683612</v>
          </cell>
          <cell r="Q12">
            <v>7465.7134273743877</v>
          </cell>
          <cell r="R12">
            <v>7834.6440992438129</v>
          </cell>
          <cell r="S12">
            <v>8218.3817694108402</v>
          </cell>
        </row>
        <row r="13">
          <cell r="F13">
            <v>494.49303024000039</v>
          </cell>
          <cell r="G13">
            <v>498.65088430080033</v>
          </cell>
          <cell r="H13">
            <v>661.05732189353478</v>
          </cell>
          <cell r="I13">
            <v>694.93677662657262</v>
          </cell>
          <cell r="J13">
            <v>730.19521188429576</v>
          </cell>
          <cell r="K13">
            <v>915.96725677985489</v>
          </cell>
          <cell r="L13">
            <v>962.48609544717078</v>
          </cell>
          <cell r="M13">
            <v>1168.4414224684824</v>
          </cell>
          <cell r="N13">
            <v>1389.5870461522611</v>
          </cell>
          <cell r="O13">
            <v>1460.2398275210708</v>
          </cell>
          <cell r="P13">
            <v>1533.7597284023477</v>
          </cell>
          <cell r="Q13">
            <v>1610.2519157082013</v>
          </cell>
          <cell r="R13">
            <v>1689.8251978761164</v>
          </cell>
          <cell r="S13">
            <v>1772.5921463435145</v>
          </cell>
        </row>
        <row r="14">
          <cell r="F14">
            <v>254.73883376000018</v>
          </cell>
          <cell r="G14">
            <v>256.88075857920018</v>
          </cell>
          <cell r="H14">
            <v>340.54468097545731</v>
          </cell>
          <cell r="I14">
            <v>357.99773341368893</v>
          </cell>
          <cell r="J14">
            <v>376.16116975857665</v>
          </cell>
          <cell r="K14">
            <v>471.8619201593192</v>
          </cell>
          <cell r="L14">
            <v>495.82617038187584</v>
          </cell>
          <cell r="M14">
            <v>601.92436915043038</v>
          </cell>
          <cell r="N14">
            <v>715.84787226025583</v>
          </cell>
          <cell r="O14">
            <v>752.2447596320668</v>
          </cell>
          <cell r="P14">
            <v>790.11864796484588</v>
          </cell>
          <cell r="Q14">
            <v>829.52371415270977</v>
          </cell>
          <cell r="R14">
            <v>870.51601102709037</v>
          </cell>
          <cell r="S14">
            <v>913.1535299345378</v>
          </cell>
        </row>
        <row r="15">
          <cell r="F15">
            <v>4450.4372721600039</v>
          </cell>
          <cell r="G15">
            <v>4487.8579587072027</v>
          </cell>
          <cell r="H15">
            <v>5949.5158970418133</v>
          </cell>
          <cell r="I15">
            <v>6254.4309896391533</v>
          </cell>
          <cell r="J15">
            <v>6571.7569069586616</v>
          </cell>
          <cell r="K15">
            <v>8243.7053110186935</v>
          </cell>
          <cell r="L15">
            <v>8662.3748590245377</v>
          </cell>
          <cell r="M15">
            <v>10515.972802216342</v>
          </cell>
          <cell r="N15">
            <v>12506.28341537035</v>
          </cell>
          <cell r="O15">
            <v>13142.158447689637</v>
          </cell>
          <cell r="P15">
            <v>13803.83755562113</v>
          </cell>
          <cell r="Q15">
            <v>14492.267241373811</v>
          </cell>
          <cell r="R15">
            <v>15208.426780885047</v>
          </cell>
          <cell r="S15">
            <v>15953.329317091631</v>
          </cell>
        </row>
      </sheetData>
      <sheetData sheetId="21" refreshError="1">
        <row r="5">
          <cell r="E5">
            <v>529170</v>
          </cell>
        </row>
        <row r="6">
          <cell r="F6">
            <v>97589.12271074632</v>
          </cell>
        </row>
        <row r="8">
          <cell r="F8">
            <v>910.14345377209941</v>
          </cell>
          <cell r="G8">
            <v>1971.7585340124504</v>
          </cell>
          <cell r="H8">
            <v>2654.4771027891752</v>
          </cell>
          <cell r="I8">
            <v>9256.0659241123558</v>
          </cell>
          <cell r="J8">
            <v>898.87751517452148</v>
          </cell>
          <cell r="K8">
            <v>12080.360577715985</v>
          </cell>
          <cell r="L8">
            <v>28514.420952099012</v>
          </cell>
          <cell r="M8">
            <v>28675.315578678925</v>
          </cell>
          <cell r="N8">
            <v>16321.599462056582</v>
          </cell>
          <cell r="O8">
            <v>21640.726963236877</v>
          </cell>
          <cell r="P8">
            <v>26402.292475681676</v>
          </cell>
          <cell r="Q8">
            <v>33730.598982150397</v>
          </cell>
          <cell r="R8">
            <v>29491.446057492576</v>
          </cell>
          <cell r="S8">
            <v>67332.773546066819</v>
          </cell>
        </row>
        <row r="9">
          <cell r="F9">
            <v>0</v>
          </cell>
          <cell r="G9">
            <v>3380.1574868784865</v>
          </cell>
          <cell r="H9">
            <v>1769.6514018594501</v>
          </cell>
          <cell r="I9">
            <v>6568.8209784023165</v>
          </cell>
          <cell r="J9">
            <v>1797.755030349043</v>
          </cell>
          <cell r="K9">
            <v>5177.2973904497076</v>
          </cell>
          <cell r="L9">
            <v>4703.4096415833419</v>
          </cell>
          <cell r="M9">
            <v>7315.1315251731949</v>
          </cell>
          <cell r="N9">
            <v>12725.314834823776</v>
          </cell>
          <cell r="O9">
            <v>9681.3778519743919</v>
          </cell>
          <cell r="P9">
            <v>16226.408917346027</v>
          </cell>
          <cell r="Q9">
            <v>30919.715733637866</v>
          </cell>
          <cell r="R9">
            <v>57666.309701704231</v>
          </cell>
          <cell r="S9">
            <v>111891.22662802282</v>
          </cell>
        </row>
        <row r="10">
          <cell r="F10">
            <v>79789.242780687389</v>
          </cell>
          <cell r="G10">
            <v>99996.325653488544</v>
          </cell>
          <cell r="H10">
            <v>103819.54890908774</v>
          </cell>
          <cell r="I10">
            <v>104503.97011094594</v>
          </cell>
          <cell r="J10">
            <v>123745.47125569245</v>
          </cell>
          <cell r="K10">
            <v>139787.02954214209</v>
          </cell>
          <cell r="L10">
            <v>127286.02342534918</v>
          </cell>
          <cell r="M10">
            <v>155373.39359467864</v>
          </cell>
          <cell r="N10">
            <v>175388.03489735376</v>
          </cell>
          <cell r="O10">
            <v>182522.44715045838</v>
          </cell>
          <cell r="P10">
            <v>176290.30705116619</v>
          </cell>
          <cell r="Q10">
            <v>170441.73879616905</v>
          </cell>
          <cell r="R10">
            <v>137977.83691184025</v>
          </cell>
          <cell r="S10">
            <v>95058.033241506113</v>
          </cell>
        </row>
        <row r="11">
          <cell r="F11">
            <v>1516.9057562868325</v>
          </cell>
          <cell r="G11">
            <v>5633.5958114641435</v>
          </cell>
          <cell r="H11">
            <v>4129.1866043387172</v>
          </cell>
          <cell r="I11">
            <v>1791.4966304733591</v>
          </cell>
          <cell r="J11">
            <v>0</v>
          </cell>
          <cell r="K11">
            <v>0</v>
          </cell>
          <cell r="L11">
            <v>0</v>
          </cell>
          <cell r="M11">
            <v>7900.3420471870504</v>
          </cell>
          <cell r="N11">
            <v>3319.6473482148981</v>
          </cell>
          <cell r="O11">
            <v>6264.4209630422538</v>
          </cell>
          <cell r="P11">
            <v>11000.955198200698</v>
          </cell>
          <cell r="Q11">
            <v>4344.0922931557325</v>
          </cell>
          <cell r="R11">
            <v>29491.446057492576</v>
          </cell>
          <cell r="S11">
            <v>4950.9392313284434</v>
          </cell>
        </row>
        <row r="12">
          <cell r="F12">
            <v>4704.08620032</v>
          </cell>
          <cell r="G12">
            <v>5556.6210058560082</v>
          </cell>
          <cell r="H12">
            <v>5806.2897934508992</v>
          </cell>
          <cell r="I12">
            <v>7841.0449134289483</v>
          </cell>
          <cell r="J12">
            <v>8209.7329177812826</v>
          </cell>
          <cell r="K12">
            <v>10469.19913513246</v>
          </cell>
          <cell r="L12">
            <v>10972.479966080489</v>
          </cell>
          <cell r="M12">
            <v>11495.736671439683</v>
          </cell>
          <cell r="N12">
            <v>12039.69332800558</v>
          </cell>
          <cell r="O12">
            <v>14700.513141215471</v>
          </cell>
          <cell r="P12">
            <v>15405.485502969237</v>
          </cell>
          <cell r="Q12">
            <v>16138.411114678509</v>
          </cell>
          <cell r="R12">
            <v>16900.30266000918</v>
          </cell>
          <cell r="S12">
            <v>20032.350364715294</v>
          </cell>
        </row>
        <row r="13">
          <cell r="F13">
            <v>1014.60682752</v>
          </cell>
          <cell r="G13">
            <v>1198.4868836160017</v>
          </cell>
          <cell r="H13">
            <v>1252.3370142737235</v>
          </cell>
          <cell r="I13">
            <v>1691.2057656415382</v>
          </cell>
          <cell r="J13">
            <v>1770.7267077567471</v>
          </cell>
          <cell r="K13">
            <v>2258.0625585579814</v>
          </cell>
          <cell r="L13">
            <v>2366.6133260173606</v>
          </cell>
          <cell r="M13">
            <v>2479.4726154085588</v>
          </cell>
          <cell r="N13">
            <v>2596.7966001580662</v>
          </cell>
          <cell r="O13">
            <v>3170.69891281118</v>
          </cell>
          <cell r="P13">
            <v>3322.7517751502273</v>
          </cell>
          <cell r="Q13">
            <v>3480.8337698326195</v>
          </cell>
          <cell r="R13">
            <v>3645.1633188255091</v>
          </cell>
          <cell r="S13">
            <v>4320.7030198405537</v>
          </cell>
        </row>
        <row r="14">
          <cell r="F14">
            <v>522.67624448000004</v>
          </cell>
          <cell r="G14">
            <v>617.40233398400096</v>
          </cell>
          <cell r="H14">
            <v>645.14331038343335</v>
          </cell>
          <cell r="I14">
            <v>871.22721260321657</v>
          </cell>
          <cell r="J14">
            <v>912.19254642014243</v>
          </cell>
          <cell r="K14">
            <v>1163.2443483480511</v>
          </cell>
          <cell r="L14">
            <v>1219.16444067561</v>
          </cell>
          <cell r="M14">
            <v>1277.3040746044092</v>
          </cell>
          <cell r="N14">
            <v>1337.7437031117313</v>
          </cell>
          <cell r="O14">
            <v>1633.3903490239413</v>
          </cell>
          <cell r="P14">
            <v>1711.7206114410264</v>
          </cell>
          <cell r="Q14">
            <v>1793.1567905198344</v>
          </cell>
          <cell r="R14">
            <v>1877.8114066676867</v>
          </cell>
          <cell r="S14">
            <v>2225.8167071905882</v>
          </cell>
        </row>
        <row r="15">
          <cell r="F15">
            <v>9131.4614476799998</v>
          </cell>
          <cell r="G15">
            <v>10786.381952544014</v>
          </cell>
          <cell r="H15">
            <v>11271.03312846351</v>
          </cell>
          <cell r="I15">
            <v>15220.851890773843</v>
          </cell>
          <cell r="J15">
            <v>15936.540369810724</v>
          </cell>
          <cell r="K15">
            <v>20322.563027021835</v>
          </cell>
          <cell r="L15">
            <v>21299.519934156244</v>
          </cell>
          <cell r="M15">
            <v>22315.253538677029</v>
          </cell>
          <cell r="N15">
            <v>23371.169401422598</v>
          </cell>
          <cell r="O15">
            <v>28536.290215300622</v>
          </cell>
          <cell r="P15">
            <v>29904.765976352046</v>
          </cell>
          <cell r="Q15">
            <v>31327.503928493574</v>
          </cell>
          <cell r="R15">
            <v>32806.46986942958</v>
          </cell>
          <cell r="S15">
            <v>38886.327178564978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ia"/>
      <sheetName val="sava"/>
      <sheetName val="betsiboka"/>
      <sheetName val="SE"/>
      <sheetName val="SO"/>
      <sheetName val="Anosy"/>
      <sheetName val="Anala"/>
      <sheetName val="analamanga"/>
      <sheetName val="odf bongolava"/>
      <sheetName val="odf boeny"/>
      <sheetName val="odf androy"/>
      <sheetName val="odf melaky"/>
      <sheetName val="odf itasy"/>
      <sheetName val="odf ihorombe"/>
      <sheetName val="odf matsiatra"/>
      <sheetName val="odf diana"/>
      <sheetName val="odf alaotra"/>
      <sheetName val="odf menabe"/>
      <sheetName val="odf antsinanana"/>
      <sheetName val="odf mania"/>
      <sheetName val="odf v7v"/>
      <sheetName val="odf vakna"/>
      <sheetName val="odf nat"/>
    </sheetNames>
    <sheetDataSet>
      <sheetData sheetId="0">
        <row r="4">
          <cell r="B4">
            <v>1148</v>
          </cell>
          <cell r="C4">
            <v>1763.9415448851776</v>
          </cell>
          <cell r="D4">
            <v>2379.8830897703551</v>
          </cell>
          <cell r="E4">
            <v>2995.8246346555325</v>
          </cell>
        </row>
        <row r="5">
          <cell r="B5">
            <v>652652.80347363045</v>
          </cell>
          <cell r="C5">
            <v>1002823.5143143884</v>
          </cell>
          <cell r="D5">
            <v>1352994.2251551463</v>
          </cell>
          <cell r="E5">
            <v>1703164.9359959043</v>
          </cell>
        </row>
      </sheetData>
      <sheetData sheetId="1">
        <row r="4">
          <cell r="B4">
            <v>181</v>
          </cell>
          <cell r="C4">
            <v>686.6454033771106</v>
          </cell>
          <cell r="D4">
            <v>1192.2908067542212</v>
          </cell>
          <cell r="E4">
            <v>1697.936210131332</v>
          </cell>
        </row>
        <row r="5">
          <cell r="B5">
            <v>142123.31962474782</v>
          </cell>
          <cell r="C5">
            <v>539162.01178469055</v>
          </cell>
          <cell r="D5">
            <v>936200.70394463325</v>
          </cell>
          <cell r="E5">
            <v>1333239.3961045761</v>
          </cell>
        </row>
      </sheetData>
      <sheetData sheetId="2">
        <row r="4">
          <cell r="B4">
            <v>5</v>
          </cell>
          <cell r="C4">
            <v>430.6837606837608</v>
          </cell>
          <cell r="D4">
            <v>856.36752136752148</v>
          </cell>
          <cell r="E4">
            <v>1282.0512820512822</v>
          </cell>
        </row>
        <row r="5">
          <cell r="B5">
            <v>1650.3537995290942</v>
          </cell>
          <cell r="C5">
            <v>142156.11616798473</v>
          </cell>
          <cell r="D5">
            <v>282661.87853644037</v>
          </cell>
          <cell r="E5">
            <v>423167.64090489596</v>
          </cell>
        </row>
      </sheetData>
      <sheetData sheetId="3">
        <row r="4">
          <cell r="B4">
            <v>389</v>
          </cell>
          <cell r="C4">
            <v>1524.3739837398373</v>
          </cell>
          <cell r="D4">
            <v>2659.7479674796746</v>
          </cell>
          <cell r="E4">
            <v>3795.1219512195125</v>
          </cell>
        </row>
        <row r="5">
          <cell r="B5">
            <v>100947.69544401424</v>
          </cell>
          <cell r="C5">
            <v>395583.6520651615</v>
          </cell>
          <cell r="D5">
            <v>690219.60868630861</v>
          </cell>
          <cell r="E5">
            <v>984855.56530745607</v>
          </cell>
        </row>
      </sheetData>
      <sheetData sheetId="4">
        <row r="4">
          <cell r="B4">
            <v>138</v>
          </cell>
          <cell r="C4">
            <v>1600.1967213114772</v>
          </cell>
          <cell r="D4">
            <v>3062.3934426229494</v>
          </cell>
          <cell r="E4">
            <v>4524.5901639344265</v>
          </cell>
        </row>
        <row r="5">
          <cell r="B5">
            <v>50472.579652011642</v>
          </cell>
          <cell r="C5">
            <v>585261.27880638698</v>
          </cell>
          <cell r="D5">
            <v>1120049.9779607605</v>
          </cell>
          <cell r="E5">
            <v>1654838.6771151358</v>
          </cell>
        </row>
      </sheetData>
      <sheetData sheetId="5">
        <row r="4">
          <cell r="B4">
            <v>2</v>
          </cell>
          <cell r="C4">
            <v>1112.4444444444446</v>
          </cell>
          <cell r="D4">
            <v>2222.8888888888896</v>
          </cell>
          <cell r="E4">
            <v>3333.3333333333339</v>
          </cell>
        </row>
        <row r="5">
          <cell r="B5">
            <v>588.5889334767744</v>
          </cell>
          <cell r="C5">
            <v>327386.24455385923</v>
          </cell>
          <cell r="D5">
            <v>654183.90017424175</v>
          </cell>
          <cell r="E5">
            <v>980981.55579462415</v>
          </cell>
        </row>
      </sheetData>
      <sheetData sheetId="6">
        <row r="4">
          <cell r="B4">
            <v>1198</v>
          </cell>
          <cell r="C4">
            <v>1708.5170502012606</v>
          </cell>
          <cell r="D4">
            <v>2219.0341004025213</v>
          </cell>
          <cell r="E4">
            <v>2729.5511506037819</v>
          </cell>
        </row>
        <row r="5">
          <cell r="B5">
            <v>550082.75486687559</v>
          </cell>
          <cell r="C5">
            <v>784495.63081113307</v>
          </cell>
          <cell r="D5">
            <v>1018908.5067553906</v>
          </cell>
          <cell r="E5">
            <v>1253321.3826996482</v>
          </cell>
        </row>
      </sheetData>
      <sheetData sheetId="7">
        <row r="4">
          <cell r="B4">
            <v>522</v>
          </cell>
          <cell r="C4">
            <v>2116.292682926829</v>
          </cell>
          <cell r="D4">
            <v>3710.5853658536589</v>
          </cell>
          <cell r="E4">
            <v>5304.8780487804879</v>
          </cell>
        </row>
        <row r="5">
          <cell r="B5">
            <v>274155.81829417881</v>
          </cell>
          <cell r="C5">
            <v>1111482.667122199</v>
          </cell>
          <cell r="D5">
            <v>1948809.5159502195</v>
          </cell>
          <cell r="E5">
            <v>2786136.3647782397</v>
          </cell>
        </row>
      </sheetData>
      <sheetData sheetId="8">
        <row r="4">
          <cell r="B4">
            <v>23</v>
          </cell>
          <cell r="C4">
            <v>314.81250000000006</v>
          </cell>
          <cell r="D4">
            <v>606.625</v>
          </cell>
          <cell r="E4">
            <v>898.4375</v>
          </cell>
        </row>
        <row r="5">
          <cell r="B5">
            <v>15696.959871903335</v>
          </cell>
          <cell r="C5">
            <v>214852.13824667688</v>
          </cell>
          <cell r="D5">
            <v>414007.31662145042</v>
          </cell>
          <cell r="E5">
            <v>613162.49499622395</v>
          </cell>
        </row>
      </sheetData>
      <sheetData sheetId="9">
        <row r="4">
          <cell r="B4">
            <v>45</v>
          </cell>
          <cell r="C4">
            <v>627.60956175298804</v>
          </cell>
          <cell r="D4">
            <v>1210.2191235059761</v>
          </cell>
          <cell r="E4">
            <v>1792.828685258964</v>
          </cell>
        </row>
        <row r="5">
          <cell r="B5">
            <v>16330.087964664201</v>
          </cell>
          <cell r="C5">
            <v>227753.76335312543</v>
          </cell>
          <cell r="D5">
            <v>439177.43874158664</v>
          </cell>
          <cell r="E5">
            <v>650601.11413004785</v>
          </cell>
        </row>
      </sheetData>
      <sheetData sheetId="10">
        <row r="4">
          <cell r="B4">
            <v>1866</v>
          </cell>
          <cell r="C4">
            <v>3442.656769176388</v>
          </cell>
          <cell r="D4">
            <v>5019.3135383527751</v>
          </cell>
          <cell r="E4">
            <v>6595.9703075291627</v>
          </cell>
        </row>
        <row r="5">
          <cell r="B5">
            <v>315116.91805744666</v>
          </cell>
          <cell r="C5">
            <v>581371.59219317778</v>
          </cell>
          <cell r="D5">
            <v>847626.26632890897</v>
          </cell>
          <cell r="E5">
            <v>1113880.94046464</v>
          </cell>
        </row>
      </sheetData>
      <sheetData sheetId="11">
        <row r="4">
          <cell r="B4">
            <v>438</v>
          </cell>
          <cell r="C4">
            <v>560.97568165070004</v>
          </cell>
          <cell r="D4">
            <v>683.95136330140008</v>
          </cell>
          <cell r="E4">
            <v>806.92704495210012</v>
          </cell>
        </row>
        <row r="5">
          <cell r="B5">
            <v>145261.52327984484</v>
          </cell>
          <cell r="C5">
            <v>186046.07771582188</v>
          </cell>
          <cell r="D5">
            <v>226830.63215179896</v>
          </cell>
          <cell r="E5">
            <v>267615.186587776</v>
          </cell>
        </row>
      </sheetData>
      <sheetData sheetId="12">
        <row r="4">
          <cell r="B4">
            <v>281</v>
          </cell>
          <cell r="C4">
            <v>1180.6171792152704</v>
          </cell>
          <cell r="D4">
            <v>2080.2343584305409</v>
          </cell>
          <cell r="E4">
            <v>2979.8515376458117</v>
          </cell>
        </row>
        <row r="5">
          <cell r="B5">
            <v>78912.817877392037</v>
          </cell>
          <cell r="C5">
            <v>331550.99091222405</v>
          </cell>
          <cell r="D5">
            <v>584189.16394705605</v>
          </cell>
          <cell r="E5">
            <v>836827.33698188805</v>
          </cell>
        </row>
      </sheetData>
      <sheetData sheetId="13">
        <row r="4">
          <cell r="B4">
            <v>503</v>
          </cell>
          <cell r="C4">
            <v>758.62711436505936</v>
          </cell>
          <cell r="D4">
            <v>1014.2542287301187</v>
          </cell>
          <cell r="E4">
            <v>1269.881343095178</v>
          </cell>
        </row>
        <row r="5">
          <cell r="B5">
            <v>157143.32121224725</v>
          </cell>
          <cell r="C5">
            <v>237004.34257055417</v>
          </cell>
          <cell r="D5">
            <v>316865.3639288611</v>
          </cell>
          <cell r="E5">
            <v>396726.38528716797</v>
          </cell>
        </row>
      </sheetData>
      <sheetData sheetId="14">
        <row r="4">
          <cell r="B4">
            <v>723</v>
          </cell>
          <cell r="C4">
            <v>1795.3514986376022</v>
          </cell>
          <cell r="D4">
            <v>2867.7029972752043</v>
          </cell>
          <cell r="E4">
            <v>3940.0544959128065</v>
          </cell>
        </row>
        <row r="5">
          <cell r="B5">
            <v>229987.26462006808</v>
          </cell>
          <cell r="C5">
            <v>571103.7070583707</v>
          </cell>
          <cell r="D5">
            <v>912220.14949667337</v>
          </cell>
          <cell r="E5">
            <v>1253336.5919349759</v>
          </cell>
        </row>
      </sheetData>
      <sheetData sheetId="15">
        <row r="4">
          <cell r="B4">
            <v>436</v>
          </cell>
          <cell r="C4">
            <v>707.33290071382226</v>
          </cell>
          <cell r="D4">
            <v>990.26606099935111</v>
          </cell>
          <cell r="E4">
            <v>1414.6658014276445</v>
          </cell>
        </row>
        <row r="5">
          <cell r="B5">
            <v>216696.80099989809</v>
          </cell>
          <cell r="C5">
            <v>351552.24042812799</v>
          </cell>
          <cell r="D5">
            <v>492173.13659937913</v>
          </cell>
          <cell r="E5">
            <v>703104.48085625598</v>
          </cell>
        </row>
      </sheetData>
      <sheetData sheetId="16">
        <row r="4">
          <cell r="B4">
            <v>605</v>
          </cell>
          <cell r="C4">
            <v>948.27586206896558</v>
          </cell>
          <cell r="D4">
            <v>1422.4137931034484</v>
          </cell>
          <cell r="E4">
            <v>2370.6896551724139</v>
          </cell>
        </row>
        <row r="5">
          <cell r="B5">
            <v>343988.24185164366</v>
          </cell>
          <cell r="C5">
            <v>539166.52327843837</v>
          </cell>
          <cell r="D5">
            <v>808749.78491765761</v>
          </cell>
          <cell r="E5">
            <v>1347916.308196096</v>
          </cell>
        </row>
      </sheetData>
      <sheetData sheetId="17">
        <row r="4">
          <cell r="B4">
            <v>543</v>
          </cell>
          <cell r="C4">
            <v>671.36498516320478</v>
          </cell>
          <cell r="D4">
            <v>939.91097922848667</v>
          </cell>
          <cell r="E4">
            <v>1342.7299703264096</v>
          </cell>
        </row>
        <row r="5">
          <cell r="B5">
            <v>280006.29792180547</v>
          </cell>
          <cell r="C5">
            <v>346199.675966624</v>
          </cell>
          <cell r="D5">
            <v>484679.54635327356</v>
          </cell>
          <cell r="E5">
            <v>692399.35193324799</v>
          </cell>
        </row>
      </sheetData>
      <sheetData sheetId="18">
        <row r="4">
          <cell r="B4">
            <v>640</v>
          </cell>
          <cell r="C4">
            <v>1066.6666666666667</v>
          </cell>
          <cell r="D4">
            <v>1599.9999999999998</v>
          </cell>
          <cell r="E4">
            <v>2666.6666666666665</v>
          </cell>
        </row>
        <row r="5">
          <cell r="B5">
            <v>296048.98239834618</v>
          </cell>
          <cell r="C5">
            <v>493414.97066391038</v>
          </cell>
          <cell r="D5">
            <v>740122.45599586552</v>
          </cell>
          <cell r="E5">
            <v>1233537.4266597759</v>
          </cell>
        </row>
      </sheetData>
      <sheetData sheetId="19">
        <row r="4">
          <cell r="B4">
            <v>540</v>
          </cell>
          <cell r="C4">
            <v>1446.9453376205788</v>
          </cell>
          <cell r="D4">
            <v>2315.1125401929262</v>
          </cell>
          <cell r="E4">
            <v>2893.8906752411576</v>
          </cell>
        </row>
        <row r="5">
          <cell r="B5">
            <v>151043.70583623109</v>
          </cell>
          <cell r="C5">
            <v>404725.89988272003</v>
          </cell>
          <cell r="D5">
            <v>647561.43981235207</v>
          </cell>
          <cell r="E5">
            <v>809451.79976544005</v>
          </cell>
        </row>
      </sheetData>
      <sheetData sheetId="20">
        <row r="4">
          <cell r="B4">
            <v>859</v>
          </cell>
          <cell r="C4">
            <v>1643.7944231820663</v>
          </cell>
          <cell r="D4">
            <v>2817.9332968835424</v>
          </cell>
          <cell r="E4">
            <v>4696.5554948059043</v>
          </cell>
        </row>
        <row r="5">
          <cell r="B5">
            <v>396687.63139509049</v>
          </cell>
          <cell r="C5">
            <v>759107.00376315834</v>
          </cell>
          <cell r="D5">
            <v>1301326.2921654142</v>
          </cell>
          <cell r="E5">
            <v>2168877.1536090239</v>
          </cell>
        </row>
      </sheetData>
      <sheetData sheetId="21">
        <row r="4">
          <cell r="B4">
            <v>780</v>
          </cell>
          <cell r="C4">
            <v>1560.0000000000002</v>
          </cell>
          <cell r="D4">
            <v>2674.2857142857147</v>
          </cell>
          <cell r="E4">
            <v>4457.1428571428578</v>
          </cell>
        </row>
        <row r="5">
          <cell r="B5">
            <v>360371.42417046399</v>
          </cell>
          <cell r="C5">
            <v>720742.84834092797</v>
          </cell>
          <cell r="D5">
            <v>1235559.1685844481</v>
          </cell>
          <cell r="E5">
            <v>2059265.2809740801</v>
          </cell>
        </row>
      </sheetData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eb sofia"/>
      <sheetName val="senseb sava"/>
      <sheetName val="sensib betsiboka"/>
      <sheetName val="sensib SE"/>
      <sheetName val="SENSIB SO"/>
      <sheetName val="sensib ANOSY"/>
      <sheetName val="sensib ANALA"/>
      <sheetName val="sensib Anamanga"/>
      <sheetName val="sensibe Bongolava"/>
      <sheetName val="sensib Boeny"/>
      <sheetName val="sensib ANDROY"/>
      <sheetName val="sensib Melaky"/>
      <sheetName val="sensibe Itasy"/>
      <sheetName val="sensibe Ihorombe"/>
      <sheetName val="sensib Matsiatra"/>
      <sheetName val="sensib Diana"/>
      <sheetName val="Sensib Alaotra"/>
      <sheetName val="sensib Menabe"/>
      <sheetName val="sensib Antsinanana"/>
      <sheetName val="sensib Mania"/>
      <sheetName val="sensib v7v"/>
      <sheetName val="sensibe Vakana"/>
      <sheetName val="sensib NAT"/>
    </sheetNames>
    <sheetDataSet>
      <sheetData sheetId="0">
        <row r="3">
          <cell r="B3">
            <v>83844.808307164145</v>
          </cell>
          <cell r="C3">
            <v>117307.80987940004</v>
          </cell>
          <cell r="D3">
            <v>150770.81145163605</v>
          </cell>
          <cell r="E3">
            <v>184233.813023872</v>
          </cell>
        </row>
      </sheetData>
      <sheetData sheetId="1">
        <row r="3">
          <cell r="B3">
            <v>135802.05582543832</v>
          </cell>
          <cell r="C3">
            <v>176025.45353766286</v>
          </cell>
          <cell r="D3">
            <v>216248.85124988743</v>
          </cell>
          <cell r="E3">
            <v>256472.248962112</v>
          </cell>
        </row>
      </sheetData>
      <sheetData sheetId="2">
        <row r="3">
          <cell r="B3">
            <v>8645.8962332524789</v>
          </cell>
          <cell r="C3">
            <v>36653.163524034986</v>
          </cell>
          <cell r="D3">
            <v>64660.43081481749</v>
          </cell>
          <cell r="E3">
            <v>92667.698105599993</v>
          </cell>
        </row>
      </sheetData>
      <sheetData sheetId="3">
        <row r="3">
          <cell r="B3">
            <v>25353.576930611653</v>
          </cell>
          <cell r="C3">
            <v>59052.969708706441</v>
          </cell>
          <cell r="D3">
            <v>92752.362486801227</v>
          </cell>
          <cell r="E3">
            <v>126451.75526489601</v>
          </cell>
        </row>
      </sheetData>
      <sheetData sheetId="4">
        <row r="3">
          <cell r="B3">
            <v>171384.89208226846</v>
          </cell>
          <cell r="C3">
            <v>272688.77021840645</v>
          </cell>
          <cell r="D3">
            <v>363585.02695787529</v>
          </cell>
          <cell r="E3">
            <v>454481.28369734407</v>
          </cell>
        </row>
      </sheetData>
      <sheetData sheetId="5">
        <row r="3">
          <cell r="B3">
            <v>27320.556265286861</v>
          </cell>
          <cell r="C3">
            <v>63386.581599620571</v>
          </cell>
          <cell r="D3">
            <v>99452.606933954288</v>
          </cell>
          <cell r="E3">
            <v>135518.632268288</v>
          </cell>
        </row>
      </sheetData>
      <sheetData sheetId="6">
        <row r="3">
          <cell r="B3">
            <v>69750.123234620609</v>
          </cell>
          <cell r="C3">
            <v>119315.74478781641</v>
          </cell>
          <cell r="D3">
            <v>168881.36634101221</v>
          </cell>
          <cell r="E3">
            <v>218446.987894208</v>
          </cell>
        </row>
      </sheetData>
      <sheetData sheetId="7">
        <row r="3">
          <cell r="B3">
            <v>881438.272</v>
          </cell>
          <cell r="C3">
            <v>1110052.1813333335</v>
          </cell>
          <cell r="D3">
            <v>1338666.0906666669</v>
          </cell>
          <cell r="E3">
            <v>1567280</v>
          </cell>
        </row>
      </sheetData>
      <sheetData sheetId="8">
        <row r="3">
          <cell r="B3">
            <v>23587.181771487489</v>
          </cell>
          <cell r="C3">
            <v>45028.027562495998</v>
          </cell>
          <cell r="D3">
            <v>60037.370083328002</v>
          </cell>
          <cell r="E3">
            <v>75046.712604159999</v>
          </cell>
        </row>
      </sheetData>
      <sheetData sheetId="9">
        <row r="3">
          <cell r="B3">
            <v>57694.323936810797</v>
          </cell>
          <cell r="C3">
            <v>189037.75863961599</v>
          </cell>
          <cell r="D3">
            <v>283556.637959424</v>
          </cell>
          <cell r="E3">
            <v>378075.51727923198</v>
          </cell>
        </row>
      </sheetData>
      <sheetData sheetId="10">
        <row r="3">
          <cell r="B3">
            <v>56172.661452448658</v>
          </cell>
          <cell r="C3">
            <v>220717.72672867842</v>
          </cell>
          <cell r="D3">
            <v>358666.30593410239</v>
          </cell>
          <cell r="E3">
            <v>551794.316821696</v>
          </cell>
        </row>
      </sheetData>
      <sheetData sheetId="11">
        <row r="3">
          <cell r="B3">
            <v>6084.1620324611267</v>
          </cell>
          <cell r="C3">
            <v>30458.883767014406</v>
          </cell>
          <cell r="D3">
            <v>49495.686121398408</v>
          </cell>
          <cell r="E3">
            <v>76147.209417536011</v>
          </cell>
        </row>
      </sheetData>
      <sheetData sheetId="12">
        <row r="3">
          <cell r="B3">
            <v>65810.419059350243</v>
          </cell>
          <cell r="C3">
            <v>70469.710506988806</v>
          </cell>
          <cell r="D3">
            <v>78760.264684281603</v>
          </cell>
          <cell r="E3">
            <v>82905.541772928002</v>
          </cell>
        </row>
      </sheetData>
      <sheetData sheetId="13">
        <row r="3">
          <cell r="B3">
            <v>11585.841856704461</v>
          </cell>
          <cell r="C3">
            <v>35365.817633407998</v>
          </cell>
          <cell r="D3">
            <v>53048.726450111993</v>
          </cell>
          <cell r="E3">
            <v>70731.635266815996</v>
          </cell>
        </row>
      </sheetData>
      <sheetData sheetId="14">
        <row r="3">
          <cell r="B3">
            <v>177588.99338406438</v>
          </cell>
          <cell r="C3">
            <v>223543.05946564476</v>
          </cell>
          <cell r="D3">
            <v>271445.14363685437</v>
          </cell>
          <cell r="E3">
            <v>319347.22780806397</v>
          </cell>
        </row>
      </sheetData>
      <sheetData sheetId="15">
        <row r="3">
          <cell r="B3">
            <v>139384.44519828956</v>
          </cell>
          <cell r="C3">
            <v>242478.01426202882</v>
          </cell>
          <cell r="D3">
            <v>323304.01901603845</v>
          </cell>
          <cell r="E3">
            <v>404130.02377004805</v>
          </cell>
        </row>
      </sheetData>
      <sheetData sheetId="16">
        <row r="3">
          <cell r="B3">
            <v>139786.27091426999</v>
          </cell>
          <cell r="C3">
            <v>184212.08554483196</v>
          </cell>
          <cell r="D3">
            <v>245616.11405977598</v>
          </cell>
          <cell r="E3">
            <v>307020.14257471997</v>
          </cell>
        </row>
      </sheetData>
      <sheetData sheetId="17">
        <row r="3">
          <cell r="B3">
            <v>31920.994816361952</v>
          </cell>
          <cell r="C3">
            <v>81639.372931872</v>
          </cell>
          <cell r="D3">
            <v>122459.059397808</v>
          </cell>
          <cell r="E3">
            <v>163278.745863744</v>
          </cell>
        </row>
      </sheetData>
      <sheetData sheetId="18">
        <row r="3">
          <cell r="B3">
            <v>317072.06037017831</v>
          </cell>
          <cell r="C3">
            <v>357696.11967626883</v>
          </cell>
          <cell r="D3">
            <v>434345.28817832645</v>
          </cell>
          <cell r="E3">
            <v>510994.45668038406</v>
          </cell>
        </row>
      </sheetData>
      <sheetData sheetId="19">
        <row r="3">
          <cell r="B3">
            <v>103832.40883801</v>
          </cell>
          <cell r="C3">
            <v>129016.41257208002</v>
          </cell>
          <cell r="D3">
            <v>146218.60091502403</v>
          </cell>
          <cell r="E3">
            <v>172021.88342944003</v>
          </cell>
        </row>
      </sheetData>
      <sheetData sheetId="20">
        <row r="3">
          <cell r="B3">
            <v>22227.231264475504</v>
          </cell>
          <cell r="C3">
            <v>83170.182467635197</v>
          </cell>
          <cell r="D3">
            <v>135151.5465099072</v>
          </cell>
          <cell r="E3">
            <v>207925.45616908799</v>
          </cell>
        </row>
      </sheetData>
      <sheetData sheetId="21">
        <row r="3">
          <cell r="B3">
            <v>315845.26313342893</v>
          </cell>
          <cell r="C3">
            <v>395088.78519192321</v>
          </cell>
          <cell r="D3">
            <v>479750.66773304966</v>
          </cell>
          <cell r="E3">
            <v>564412.55027417606</v>
          </cell>
        </row>
      </sheetData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 sofia"/>
      <sheetName val="Lf sava"/>
      <sheetName val="Lf betsiboka"/>
      <sheetName val="Lf SE"/>
      <sheetName val="Lf SO"/>
      <sheetName val="lF aNOSY"/>
      <sheetName val="Lf anala"/>
      <sheetName val="Lf analamanga"/>
      <sheetName val="Lf Bongolava"/>
      <sheetName val="Lf Boeny"/>
      <sheetName val="Lf androy"/>
      <sheetName val="Lf melaky"/>
      <sheetName val="Lf itasy"/>
      <sheetName val="Lf ihorombe"/>
      <sheetName val="Lf Matsiatra"/>
      <sheetName val="Lf Diana"/>
      <sheetName val="Lf alaotra"/>
      <sheetName val="Lf Menabe"/>
      <sheetName val="Lf Antsinanana"/>
      <sheetName val="Lf Mania"/>
      <sheetName val="Lf v7v"/>
      <sheetName val="Lf Vakna"/>
      <sheetName val="LF RUR nAT"/>
    </sheetNames>
    <sheetDataSet>
      <sheetData sheetId="0">
        <row r="3">
          <cell r="B3">
            <v>360049.06746953417</v>
          </cell>
          <cell r="C3">
            <v>807754.35697832413</v>
          </cell>
          <cell r="D3">
            <v>1255459.646487114</v>
          </cell>
          <cell r="E3">
            <v>1703164.9359959043</v>
          </cell>
        </row>
      </sheetData>
      <sheetData sheetId="1">
        <row r="3">
          <cell r="B3">
            <v>209985.20488647072</v>
          </cell>
          <cell r="C3">
            <v>584403.26862583915</v>
          </cell>
          <cell r="D3">
            <v>958821.33236520772</v>
          </cell>
          <cell r="E3">
            <v>1333239.3961045761</v>
          </cell>
        </row>
      </sheetData>
      <sheetData sheetId="2">
        <row r="3">
          <cell r="B3">
            <v>53953.874215374235</v>
          </cell>
          <cell r="C3">
            <v>177025.12977854814</v>
          </cell>
          <cell r="D3">
            <v>300096.38534172205</v>
          </cell>
          <cell r="E3">
            <v>423167.64090489596</v>
          </cell>
        </row>
      </sheetData>
      <sheetData sheetId="3">
        <row r="3">
          <cell r="B3">
            <v>111485.64999280404</v>
          </cell>
          <cell r="C3">
            <v>402608.95509768807</v>
          </cell>
          <cell r="D3">
            <v>693732.26020257222</v>
          </cell>
          <cell r="E3">
            <v>984855.56530745607</v>
          </cell>
        </row>
      </sheetData>
      <sheetData sheetId="4">
        <row r="3">
          <cell r="B3">
            <v>112032.57844069469</v>
          </cell>
          <cell r="C3">
            <v>626301.27799884172</v>
          </cell>
          <cell r="D3">
            <v>1140569.9775569888</v>
          </cell>
          <cell r="E3">
            <v>1654838.6771151358</v>
          </cell>
        </row>
      </sheetData>
      <sheetData sheetId="5">
        <row r="3">
          <cell r="B3">
            <v>368902.3952876656</v>
          </cell>
          <cell r="C3">
            <v>511086.7210967936</v>
          </cell>
          <cell r="D3">
            <v>708072.48697255971</v>
          </cell>
          <cell r="E3">
            <v>980981.55579462415</v>
          </cell>
        </row>
      </sheetData>
      <sheetData sheetId="6">
        <row r="3">
          <cell r="B3">
            <v>791347.12103655783</v>
          </cell>
          <cell r="C3">
            <v>945338.54159092123</v>
          </cell>
          <cell r="D3">
            <v>1099329.9621452847</v>
          </cell>
          <cell r="E3">
            <v>1253321.3826996482</v>
          </cell>
        </row>
      </sheetData>
      <sheetData sheetId="7">
        <row r="3">
          <cell r="B3">
            <v>1816282.2961989343</v>
          </cell>
          <cell r="C3">
            <v>2139566.9857253693</v>
          </cell>
          <cell r="D3">
            <v>2462851.6752518043</v>
          </cell>
          <cell r="E3">
            <v>2786136.3647782397</v>
          </cell>
        </row>
      </sheetData>
      <sheetData sheetId="8">
        <row r="3">
          <cell r="B3">
            <v>63278.36948361031</v>
          </cell>
          <cell r="C3">
            <v>246573.07798781488</v>
          </cell>
          <cell r="D3">
            <v>429867.78649201943</v>
          </cell>
          <cell r="E3">
            <v>613162.49499622395</v>
          </cell>
        </row>
      </sheetData>
      <sheetData sheetId="9">
        <row r="3">
          <cell r="B3">
            <v>78462.494364083774</v>
          </cell>
          <cell r="C3">
            <v>269175.36761940509</v>
          </cell>
          <cell r="D3">
            <v>459888.24087472638</v>
          </cell>
          <cell r="E3">
            <v>650601.11413004785</v>
          </cell>
        </row>
      </sheetData>
      <sheetData sheetId="10">
        <row r="3">
          <cell r="B3">
            <v>91710.432660210383</v>
          </cell>
          <cell r="C3">
            <v>442404.40260593523</v>
          </cell>
          <cell r="D3">
            <v>847626.26632890897</v>
          </cell>
          <cell r="E3">
            <v>1113880.94046464</v>
          </cell>
        </row>
      </sheetData>
      <sheetData sheetId="11">
        <row r="3">
          <cell r="B3">
            <v>3398.7128696647551</v>
          </cell>
          <cell r="C3">
            <v>91470.870775701827</v>
          </cell>
          <cell r="D3">
            <v>179543.02868173894</v>
          </cell>
          <cell r="E3">
            <v>267615.186587776</v>
          </cell>
        </row>
      </sheetData>
      <sheetData sheetId="12">
        <row r="3">
          <cell r="B3">
            <v>571971.48482712044</v>
          </cell>
          <cell r="C3">
            <v>660256.76887870964</v>
          </cell>
          <cell r="D3">
            <v>748542.05293029896</v>
          </cell>
          <cell r="E3">
            <v>836827.33698188805</v>
          </cell>
        </row>
      </sheetData>
      <sheetData sheetId="13">
        <row r="3">
          <cell r="B3">
            <v>8093.2182598582276</v>
          </cell>
          <cell r="C3">
            <v>137637.60726896147</v>
          </cell>
          <cell r="D3">
            <v>267181.99627806473</v>
          </cell>
          <cell r="E3">
            <v>396726.38528716797</v>
          </cell>
        </row>
      </sheetData>
      <sheetData sheetId="14">
        <row r="3">
          <cell r="B3">
            <v>391793.01863887347</v>
          </cell>
          <cell r="C3">
            <v>678974.20973757422</v>
          </cell>
          <cell r="D3">
            <v>966155.40083627508</v>
          </cell>
          <cell r="E3">
            <v>1253336.5919349759</v>
          </cell>
        </row>
      </sheetData>
      <sheetData sheetId="15">
        <row r="3">
          <cell r="B3">
            <v>22147.791146972064</v>
          </cell>
          <cell r="C3">
            <v>249133.35438340006</v>
          </cell>
          <cell r="D3">
            <v>476118.91761982802</v>
          </cell>
          <cell r="E3">
            <v>703104.48085625598</v>
          </cell>
        </row>
      </sheetData>
      <sheetData sheetId="16">
        <row r="3">
          <cell r="B3">
            <v>309751.16762346285</v>
          </cell>
          <cell r="C3">
            <v>539166.52327843837</v>
          </cell>
          <cell r="D3">
            <v>808749.78491765761</v>
          </cell>
          <cell r="E3">
            <v>1347916.308196096</v>
          </cell>
        </row>
      </sheetData>
      <sheetData sheetId="17">
        <row r="3">
          <cell r="B3">
            <v>32196.569864896035</v>
          </cell>
          <cell r="C3">
            <v>252264.16388768001</v>
          </cell>
          <cell r="D3">
            <v>472331.75791046402</v>
          </cell>
          <cell r="E3">
            <v>692399.35193324799</v>
          </cell>
        </row>
      </sheetData>
      <sheetData sheetId="18">
        <row r="3">
          <cell r="B3">
            <v>203163.61417086507</v>
          </cell>
          <cell r="C3">
            <v>493414.97066391038</v>
          </cell>
          <cell r="D3">
            <v>740122.45599586552</v>
          </cell>
          <cell r="E3">
            <v>1233537.4266597759</v>
          </cell>
        </row>
      </sheetData>
      <sheetData sheetId="19">
        <row r="3">
          <cell r="B3">
            <v>362715.35147489369</v>
          </cell>
          <cell r="C3">
            <v>404725.89988272003</v>
          </cell>
          <cell r="D3">
            <v>647561.43981235207</v>
          </cell>
          <cell r="E3">
            <v>809451.79976544005</v>
          </cell>
        </row>
      </sheetData>
      <sheetData sheetId="20">
        <row r="3">
          <cell r="B3">
            <v>53137.490263421088</v>
          </cell>
          <cell r="C3">
            <v>759107.00376315834</v>
          </cell>
          <cell r="D3">
            <v>1301326.2921654142</v>
          </cell>
          <cell r="E3">
            <v>2168877.1536090239</v>
          </cell>
        </row>
      </sheetData>
      <sheetData sheetId="21">
        <row r="3">
          <cell r="B3">
            <v>1187578.287537752</v>
          </cell>
          <cell r="C3">
            <v>1478140.6186831947</v>
          </cell>
          <cell r="D3">
            <v>1768702.9498286373</v>
          </cell>
          <cell r="E3">
            <v>2059265.2809740801</v>
          </cell>
        </row>
      </sheetData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 urb sofia"/>
      <sheetName val="lf urb SAVA"/>
      <sheetName val="lF BETSIBOKA"/>
      <sheetName val="LF URB SE"/>
      <sheetName val="LF urb SO"/>
      <sheetName val="lF URB aNOSY"/>
      <sheetName val="LF urb anala"/>
      <sheetName val="lf urb analamanga"/>
      <sheetName val="Lf urb bongolava"/>
      <sheetName val="Lf urb boeny"/>
      <sheetName val="lf urb androy"/>
      <sheetName val="lf urb melaky"/>
      <sheetName val="lf urb itasy"/>
      <sheetName val="lf urb ihorombe"/>
      <sheetName val="lf urb matsiatra"/>
      <sheetName val="lf urb diana"/>
      <sheetName val="lf urb alaotra"/>
      <sheetName val="lf urb menabe"/>
      <sheetName val="lf urb antsianana"/>
      <sheetName val="lf urb mania"/>
      <sheetName val="lf urb v7v"/>
      <sheetName val="lf urb vakna"/>
      <sheetName val="lf urb nat"/>
    </sheetNames>
    <sheetDataSet>
      <sheetData sheetId="0">
        <row r="3">
          <cell r="B3">
            <v>83844.808307164145</v>
          </cell>
          <cell r="C3">
            <v>110540.28781432319</v>
          </cell>
          <cell r="D3">
            <v>147387.05041909762</v>
          </cell>
          <cell r="E3">
            <v>184233.813023872</v>
          </cell>
        </row>
      </sheetData>
      <sheetData sheetId="1">
        <row r="3">
          <cell r="B3">
            <v>135802.05582543832</v>
          </cell>
          <cell r="C3">
            <v>176025.45353766286</v>
          </cell>
          <cell r="D3">
            <v>216248.85124988743</v>
          </cell>
          <cell r="E3">
            <v>256472.248962112</v>
          </cell>
        </row>
      </sheetData>
      <sheetData sheetId="2">
        <row r="3">
          <cell r="B3">
            <v>8645.8962332524789</v>
          </cell>
          <cell r="C3">
            <v>36653.163524034986</v>
          </cell>
          <cell r="D3">
            <v>64660.43081481749</v>
          </cell>
          <cell r="E3">
            <v>92667.698105599993</v>
          </cell>
        </row>
      </sheetData>
      <sheetData sheetId="3">
        <row r="3">
          <cell r="B3">
            <v>25353.576930611653</v>
          </cell>
          <cell r="C3">
            <v>59052.969708706441</v>
          </cell>
          <cell r="D3">
            <v>92752.362486801227</v>
          </cell>
          <cell r="E3">
            <v>126451.75526489601</v>
          </cell>
        </row>
      </sheetData>
      <sheetData sheetId="4">
        <row r="3">
          <cell r="B3">
            <v>171384.89208226846</v>
          </cell>
          <cell r="C3">
            <v>272688.77021840645</v>
          </cell>
          <cell r="D3">
            <v>363585.02695787529</v>
          </cell>
          <cell r="E3">
            <v>454481.28369734407</v>
          </cell>
        </row>
      </sheetData>
      <sheetData sheetId="5">
        <row r="3">
          <cell r="B3">
            <v>27320.556265286861</v>
          </cell>
          <cell r="C3">
            <v>67759.316134143999</v>
          </cell>
          <cell r="D3">
            <v>101638.974201216</v>
          </cell>
          <cell r="E3">
            <v>135518.632268288</v>
          </cell>
        </row>
      </sheetData>
      <sheetData sheetId="6">
        <row r="3">
          <cell r="B3">
            <v>69750.123234620609</v>
          </cell>
          <cell r="C3">
            <v>119315.74478781641</v>
          </cell>
          <cell r="D3">
            <v>168881.36634101221</v>
          </cell>
          <cell r="E3">
            <v>218446.987894208</v>
          </cell>
        </row>
      </sheetData>
      <sheetData sheetId="7">
        <row r="3">
          <cell r="B3">
            <v>881438.272</v>
          </cell>
          <cell r="C3">
            <v>1110052.1813333335</v>
          </cell>
          <cell r="D3">
            <v>1338666.0906666669</v>
          </cell>
          <cell r="E3">
            <v>1567280</v>
          </cell>
        </row>
      </sheetData>
      <sheetData sheetId="8">
        <row r="3">
          <cell r="B3">
            <v>23587.181771487489</v>
          </cell>
          <cell r="C3">
            <v>45028.027562495998</v>
          </cell>
          <cell r="D3">
            <v>60037.370083328002</v>
          </cell>
          <cell r="E3">
            <v>75046.712604159999</v>
          </cell>
        </row>
      </sheetData>
      <sheetData sheetId="9">
        <row r="3">
          <cell r="B3">
            <v>57694.323936810797</v>
          </cell>
          <cell r="C3">
            <v>189037.75863961599</v>
          </cell>
          <cell r="D3">
            <v>283556.637959424</v>
          </cell>
          <cell r="E3">
            <v>378075.51727923198</v>
          </cell>
        </row>
      </sheetData>
      <sheetData sheetId="10">
        <row r="3">
          <cell r="B3">
            <v>56172.661452448658</v>
          </cell>
          <cell r="C3">
            <v>220717.72672867842</v>
          </cell>
          <cell r="D3">
            <v>358666.30593410239</v>
          </cell>
          <cell r="E3">
            <v>551794.316821696</v>
          </cell>
        </row>
      </sheetData>
      <sheetData sheetId="11">
        <row r="3">
          <cell r="B3">
            <v>6084.1620324611267</v>
          </cell>
          <cell r="C3">
            <v>30458.883767014406</v>
          </cell>
          <cell r="D3">
            <v>49495.686121398408</v>
          </cell>
          <cell r="E3">
            <v>76147.209417536011</v>
          </cell>
        </row>
      </sheetData>
      <sheetData sheetId="12">
        <row r="3">
          <cell r="B3">
            <v>65810.419059350243</v>
          </cell>
          <cell r="C3">
            <v>70469.710506988806</v>
          </cell>
          <cell r="D3">
            <v>78760.264684281603</v>
          </cell>
          <cell r="E3">
            <v>82905.541772928002</v>
          </cell>
        </row>
      </sheetData>
      <sheetData sheetId="13">
        <row r="3">
          <cell r="B3">
            <v>11585.841856704461</v>
          </cell>
          <cell r="C3">
            <v>35365.817633407998</v>
          </cell>
          <cell r="D3">
            <v>53048.726450111993</v>
          </cell>
          <cell r="E3">
            <v>70731.635266815996</v>
          </cell>
        </row>
      </sheetData>
      <sheetData sheetId="14">
        <row r="3">
          <cell r="B3">
            <v>177588.99338406438</v>
          </cell>
          <cell r="C3">
            <v>223543.05946564476</v>
          </cell>
          <cell r="D3">
            <v>271445.14363685437</v>
          </cell>
          <cell r="E3">
            <v>319347.22780806397</v>
          </cell>
        </row>
      </sheetData>
      <sheetData sheetId="15">
        <row r="3">
          <cell r="B3">
            <v>139384.44519828956</v>
          </cell>
          <cell r="C3">
            <v>242478.01426202882</v>
          </cell>
          <cell r="D3">
            <v>323304.01901603845</v>
          </cell>
          <cell r="E3">
            <v>404130.02377004805</v>
          </cell>
        </row>
      </sheetData>
      <sheetData sheetId="16">
        <row r="3">
          <cell r="B3">
            <v>139786.27091426999</v>
          </cell>
          <cell r="C3">
            <v>184212.08554483196</v>
          </cell>
          <cell r="D3">
            <v>245616.11405977598</v>
          </cell>
          <cell r="E3">
            <v>307020.14257471997</v>
          </cell>
        </row>
      </sheetData>
      <sheetData sheetId="17">
        <row r="3">
          <cell r="B3">
            <v>31920.994816361952</v>
          </cell>
          <cell r="C3">
            <v>81639.372931872</v>
          </cell>
          <cell r="D3">
            <v>122459.059397808</v>
          </cell>
          <cell r="E3">
            <v>163278.745863744</v>
          </cell>
        </row>
      </sheetData>
      <sheetData sheetId="18">
        <row r="3">
          <cell r="B3">
            <v>317072.06037017831</v>
          </cell>
          <cell r="C3">
            <v>357696.11967626883</v>
          </cell>
          <cell r="D3">
            <v>434345.28817832645</v>
          </cell>
          <cell r="E3">
            <v>510994.45668038406</v>
          </cell>
        </row>
      </sheetData>
      <sheetData sheetId="19">
        <row r="3">
          <cell r="B3">
            <v>103832.40883801</v>
          </cell>
          <cell r="C3">
            <v>129016.41257208002</v>
          </cell>
          <cell r="D3">
            <v>146218.60091502403</v>
          </cell>
          <cell r="E3">
            <v>172021.88342944003</v>
          </cell>
        </row>
      </sheetData>
      <sheetData sheetId="20">
        <row r="3">
          <cell r="B3">
            <v>22227.231264475504</v>
          </cell>
          <cell r="C3">
            <v>83170.182467635197</v>
          </cell>
          <cell r="D3">
            <v>135151.5465099072</v>
          </cell>
          <cell r="E3">
            <v>207925.45616908799</v>
          </cell>
        </row>
      </sheetData>
      <sheetData sheetId="21">
        <row r="3">
          <cell r="B3">
            <v>315845.26313342893</v>
          </cell>
          <cell r="C3">
            <v>395088.78519192321</v>
          </cell>
          <cell r="D3">
            <v>479750.66773304966</v>
          </cell>
          <cell r="E3">
            <v>564412.55027417606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vakinanakaratra"/>
      <sheetName val=" v7v "/>
      <sheetName val="amoron'i mania"/>
      <sheetName val="atsinanana"/>
      <sheetName val="menabe"/>
      <sheetName val="alaotra"/>
      <sheetName val="diana"/>
      <sheetName val="haute matsiatra"/>
      <sheetName val="ihorombe"/>
      <sheetName val="itasy"/>
      <sheetName val="melaky"/>
      <sheetName val="androy"/>
      <sheetName val="boeny"/>
      <sheetName val="bongolava"/>
      <sheetName val="analamanga"/>
      <sheetName val="analanjirofo"/>
      <sheetName val="anosy"/>
      <sheetName val="atsimo atsinanana"/>
      <sheetName val="atsimo andrefana"/>
      <sheetName val="betsiboka"/>
      <sheetName val="sava"/>
      <sheetName val="sofia"/>
      <sheetName val="li rural national"/>
    </sheetNames>
    <sheetDataSet>
      <sheetData sheetId="0">
        <row r="2">
          <cell r="B2">
            <v>539</v>
          </cell>
        </row>
      </sheetData>
      <sheetData sheetId="1">
        <row r="2">
          <cell r="B2">
            <v>1042</v>
          </cell>
        </row>
      </sheetData>
      <sheetData sheetId="2">
        <row r="2">
          <cell r="B2">
            <v>266</v>
          </cell>
        </row>
      </sheetData>
      <sheetData sheetId="3">
        <row r="2">
          <cell r="B2">
            <v>830</v>
          </cell>
        </row>
      </sheetData>
      <sheetData sheetId="4">
        <row r="2">
          <cell r="B2">
            <v>537</v>
          </cell>
        </row>
      </sheetData>
      <sheetData sheetId="5">
        <row r="2">
          <cell r="B2">
            <v>432</v>
          </cell>
        </row>
      </sheetData>
      <sheetData sheetId="6">
        <row r="2">
          <cell r="B2">
            <v>416</v>
          </cell>
        </row>
      </sheetData>
      <sheetData sheetId="7">
        <row r="2">
          <cell r="B2">
            <v>498</v>
          </cell>
        </row>
      </sheetData>
      <sheetData sheetId="8">
        <row r="2">
          <cell r="B2">
            <v>224</v>
          </cell>
        </row>
      </sheetData>
      <sheetData sheetId="9">
        <row r="2">
          <cell r="B2">
            <v>308</v>
          </cell>
        </row>
      </sheetData>
      <sheetData sheetId="10">
        <row r="2">
          <cell r="B2">
            <v>241</v>
          </cell>
        </row>
      </sheetData>
      <sheetData sheetId="11">
        <row r="2">
          <cell r="B2">
            <v>1760</v>
          </cell>
        </row>
      </sheetData>
      <sheetData sheetId="12">
        <row r="2">
          <cell r="B2">
            <v>293</v>
          </cell>
        </row>
      </sheetData>
      <sheetData sheetId="13">
        <row r="2">
          <cell r="B2">
            <v>362</v>
          </cell>
        </row>
      </sheetData>
      <sheetData sheetId="14">
        <row r="2">
          <cell r="B2">
            <v>746</v>
          </cell>
        </row>
      </sheetData>
      <sheetData sheetId="15">
        <row r="2">
          <cell r="B2">
            <v>401</v>
          </cell>
        </row>
      </sheetData>
      <sheetData sheetId="16">
        <row r="2">
          <cell r="B2">
            <v>715</v>
          </cell>
        </row>
      </sheetData>
      <sheetData sheetId="17">
        <row r="2">
          <cell r="B2">
            <v>1256</v>
          </cell>
        </row>
      </sheetData>
      <sheetData sheetId="18">
        <row r="2">
          <cell r="B2">
            <v>571</v>
          </cell>
        </row>
      </sheetData>
      <sheetData sheetId="19">
        <row r="2">
          <cell r="B2">
            <v>256</v>
          </cell>
        </row>
      </sheetData>
      <sheetData sheetId="20">
        <row r="2">
          <cell r="B2">
            <v>811</v>
          </cell>
        </row>
      </sheetData>
      <sheetData sheetId="21">
        <row r="2">
          <cell r="B2">
            <v>1338</v>
          </cell>
        </row>
      </sheetData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kinankaratra"/>
      <sheetName val="v7v"/>
      <sheetName val="amoron'i mania"/>
      <sheetName val="atsinanana"/>
      <sheetName val="menabe"/>
      <sheetName val="alaotra"/>
      <sheetName val="diana"/>
      <sheetName val="haute matsiatra"/>
      <sheetName val="ihorombe"/>
      <sheetName val="itasy"/>
      <sheetName val="melaky"/>
      <sheetName val="androy"/>
      <sheetName val="boeny"/>
      <sheetName val="bongolava"/>
      <sheetName val="analamanga"/>
      <sheetName val="analanjirofo"/>
      <sheetName val="anosy"/>
      <sheetName val="atsimo atsinanana"/>
      <sheetName val="atsimo andrefana"/>
      <sheetName val="betsiboka"/>
      <sheetName val="sava"/>
      <sheetName val="sofia"/>
      <sheetName val="li urbain national"/>
    </sheetNames>
    <sheetDataSet>
      <sheetData sheetId="0">
        <row r="2">
          <cell r="B2">
            <v>150</v>
          </cell>
        </row>
      </sheetData>
      <sheetData sheetId="1">
        <row r="2">
          <cell r="B2">
            <v>86</v>
          </cell>
        </row>
      </sheetData>
      <sheetData sheetId="2">
        <row r="2">
          <cell r="B2">
            <v>61</v>
          </cell>
        </row>
      </sheetData>
      <sheetData sheetId="3">
        <row r="2">
          <cell r="B2">
            <v>241</v>
          </cell>
        </row>
      </sheetData>
      <sheetData sheetId="4">
        <row r="2">
          <cell r="B2">
            <v>93</v>
          </cell>
        </row>
      </sheetData>
      <sheetData sheetId="5">
        <row r="2">
          <cell r="B2">
            <v>57</v>
          </cell>
        </row>
      </sheetData>
      <sheetData sheetId="6">
        <row r="2">
          <cell r="B2">
            <v>115</v>
          </cell>
        </row>
      </sheetData>
      <sheetData sheetId="7">
        <row r="2">
          <cell r="B2">
            <v>80</v>
          </cell>
        </row>
      </sheetData>
      <sheetData sheetId="8">
        <row r="2">
          <cell r="B2">
            <v>30</v>
          </cell>
        </row>
      </sheetData>
      <sheetData sheetId="9">
        <row r="2">
          <cell r="B2">
            <v>34</v>
          </cell>
        </row>
      </sheetData>
      <sheetData sheetId="10">
        <row r="2">
          <cell r="B2">
            <v>49</v>
          </cell>
        </row>
      </sheetData>
      <sheetData sheetId="11">
        <row r="2">
          <cell r="B2">
            <v>358</v>
          </cell>
        </row>
      </sheetData>
      <sheetData sheetId="12">
        <row r="2">
          <cell r="B2">
            <v>89</v>
          </cell>
        </row>
      </sheetData>
      <sheetData sheetId="13">
        <row r="2">
          <cell r="B2">
            <v>40</v>
          </cell>
        </row>
      </sheetData>
      <sheetData sheetId="14">
        <row r="2">
          <cell r="B2">
            <v>195</v>
          </cell>
        </row>
      </sheetData>
      <sheetData sheetId="15">
        <row r="2">
          <cell r="B2">
            <v>33</v>
          </cell>
        </row>
      </sheetData>
      <sheetData sheetId="16">
        <row r="2">
          <cell r="B2">
            <v>54</v>
          </cell>
        </row>
      </sheetData>
      <sheetData sheetId="17">
        <row r="2">
          <cell r="B2">
            <v>179</v>
          </cell>
        </row>
      </sheetData>
      <sheetData sheetId="18">
        <row r="2">
          <cell r="B2">
            <v>61</v>
          </cell>
        </row>
      </sheetData>
      <sheetData sheetId="19">
        <row r="2">
          <cell r="B2">
            <v>27</v>
          </cell>
        </row>
      </sheetData>
      <sheetData sheetId="20">
        <row r="2">
          <cell r="B2">
            <v>95</v>
          </cell>
        </row>
      </sheetData>
      <sheetData sheetId="21">
        <row r="2">
          <cell r="B2">
            <v>111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baseColWidth="10" defaultColWidth="11.42578125" defaultRowHeight="15" x14ac:dyDescent="0.25"/>
  <cols>
    <col min="1" max="1" width="11.42578125" style="2"/>
    <col min="2" max="2" width="40.140625" style="2" customWidth="1"/>
    <col min="3" max="4" width="12.42578125" style="2" customWidth="1"/>
    <col min="5" max="5" width="12" style="2" customWidth="1"/>
    <col min="6" max="19" width="17" style="2" bestFit="1" customWidth="1"/>
    <col min="20" max="20" width="18.42578125" style="2" bestFit="1" customWidth="1"/>
    <col min="21" max="21" width="10.85546875" style="43" bestFit="1" customWidth="1"/>
    <col min="22" max="16384" width="11.42578125" style="2"/>
  </cols>
  <sheetData>
    <row r="1" spans="1:21" customFormat="1" x14ac:dyDescent="0.25">
      <c r="B1" t="s">
        <v>0</v>
      </c>
      <c r="G1" s="198" t="s">
        <v>132</v>
      </c>
      <c r="H1" s="220">
        <v>5</v>
      </c>
      <c r="M1" s="205" t="s">
        <v>126</v>
      </c>
      <c r="N1" s="206" t="s">
        <v>127</v>
      </c>
      <c r="O1" s="207" t="s">
        <v>122</v>
      </c>
      <c r="U1" s="42"/>
    </row>
    <row r="2" spans="1:21" ht="15.75" thickBot="1" x14ac:dyDescent="0.3">
      <c r="B2" s="1" t="s">
        <v>53</v>
      </c>
      <c r="C2" s="1"/>
      <c r="E2" s="3">
        <v>2.8000000000000001E-2</v>
      </c>
      <c r="F2" s="213">
        <f>11%*G16</f>
        <v>3135000</v>
      </c>
      <c r="G2" s="213">
        <f>G10*0.18</f>
        <v>5130000</v>
      </c>
      <c r="H2" s="198">
        <f>E2</f>
        <v>2.8000000000000001E-2</v>
      </c>
      <c r="L2" s="2" t="s">
        <v>125</v>
      </c>
      <c r="M2" s="208">
        <f>S7-N7</f>
        <v>9.9999999999999978E-2</v>
      </c>
      <c r="N2" s="209">
        <f>S5-N5</f>
        <v>5</v>
      </c>
      <c r="O2" s="210">
        <f>M2/N2</f>
        <v>1.9999999999999997E-2</v>
      </c>
    </row>
    <row r="3" spans="1:21" x14ac:dyDescent="0.25">
      <c r="B3" s="1"/>
      <c r="C3" s="1"/>
      <c r="E3" s="3"/>
      <c r="H3" s="198"/>
      <c r="J3" s="214" t="s">
        <v>126</v>
      </c>
      <c r="K3" s="215" t="s">
        <v>127</v>
      </c>
      <c r="L3" s="216" t="s">
        <v>122</v>
      </c>
      <c r="M3" s="205" t="s">
        <v>126</v>
      </c>
      <c r="N3" s="206" t="s">
        <v>127</v>
      </c>
      <c r="O3" s="207" t="s">
        <v>122</v>
      </c>
      <c r="P3" s="214" t="s">
        <v>126</v>
      </c>
      <c r="Q3" s="215" t="s">
        <v>127</v>
      </c>
      <c r="R3" s="216" t="s">
        <v>122</v>
      </c>
    </row>
    <row r="4" spans="1:21" ht="15.75" thickBot="1" x14ac:dyDescent="0.3">
      <c r="B4" s="1"/>
      <c r="C4" s="1"/>
      <c r="E4" s="3"/>
      <c r="H4" s="198"/>
      <c r="J4" s="217">
        <f>+K7-I7</f>
        <v>0.12687796837591597</v>
      </c>
      <c r="K4" s="218">
        <f>K5-I5</f>
        <v>2</v>
      </c>
      <c r="L4" s="219">
        <f>J4/K4</f>
        <v>6.3438984187957986E-2</v>
      </c>
      <c r="M4" s="208">
        <f>+N7-L7</f>
        <v>0.43758864008670706</v>
      </c>
      <c r="N4" s="209">
        <f>N5-L5</f>
        <v>2</v>
      </c>
      <c r="O4" s="210">
        <f>M4/N4</f>
        <v>0.21879432004335353</v>
      </c>
      <c r="P4" s="217">
        <f>+S12-L12</f>
        <v>0.44999999999999996</v>
      </c>
      <c r="Q4" s="218">
        <f>S5-L5</f>
        <v>7</v>
      </c>
      <c r="R4" s="219">
        <f>P4/Q4</f>
        <v>6.4285714285714279E-2</v>
      </c>
    </row>
    <row r="5" spans="1:21" customFormat="1" ht="22.5" x14ac:dyDescent="0.25">
      <c r="B5" s="5" t="s">
        <v>2</v>
      </c>
      <c r="C5" s="6" t="s">
        <v>33</v>
      </c>
      <c r="D5" s="6" t="s">
        <v>4</v>
      </c>
      <c r="E5" s="7">
        <v>2016</v>
      </c>
      <c r="F5" s="8">
        <v>2017</v>
      </c>
      <c r="G5" s="7">
        <v>2018</v>
      </c>
      <c r="H5" s="8">
        <v>2019</v>
      </c>
      <c r="I5" s="7">
        <v>2020</v>
      </c>
      <c r="J5" s="8">
        <v>2021</v>
      </c>
      <c r="K5" s="7">
        <v>2022</v>
      </c>
      <c r="L5" s="8">
        <v>2023</v>
      </c>
      <c r="M5" s="203">
        <v>2024</v>
      </c>
      <c r="N5" s="204">
        <v>2025</v>
      </c>
      <c r="O5" s="203">
        <v>2026</v>
      </c>
      <c r="P5" s="8">
        <v>2027</v>
      </c>
      <c r="Q5" s="7">
        <v>2028</v>
      </c>
      <c r="R5" s="8">
        <v>2029</v>
      </c>
      <c r="S5" s="8">
        <v>2030</v>
      </c>
      <c r="T5" s="7" t="s">
        <v>5</v>
      </c>
      <c r="U5" s="42"/>
    </row>
    <row r="6" spans="1:21" s="191" customFormat="1" x14ac:dyDescent="0.25">
      <c r="B6" s="192"/>
      <c r="C6" s="193"/>
      <c r="D6" s="193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5"/>
    </row>
    <row r="7" spans="1:21" x14ac:dyDescent="0.25">
      <c r="A7" s="2" t="s">
        <v>124</v>
      </c>
      <c r="B7" s="186" t="s">
        <v>6</v>
      </c>
      <c r="C7" s="186"/>
      <c r="D7" s="187"/>
      <c r="E7" s="188">
        <f>+E8/E10</f>
        <v>0.23666920974642999</v>
      </c>
      <c r="F7" s="188">
        <f>+F8/F10</f>
        <v>0.27181309997477004</v>
      </c>
      <c r="G7" s="202">
        <f>+G8/G10</f>
        <v>0.18</v>
      </c>
      <c r="H7" s="55">
        <f>+H8/H10</f>
        <v>0.20922929892825448</v>
      </c>
      <c r="I7" s="55">
        <f t="shared" ref="I7:L7" si="0">+I8/I10</f>
        <v>0.26993515978169319</v>
      </c>
      <c r="J7" s="55">
        <f t="shared" si="0"/>
        <v>0.32717886491743509</v>
      </c>
      <c r="K7" s="55">
        <f t="shared" si="0"/>
        <v>0.39681312815760916</v>
      </c>
      <c r="L7" s="55">
        <f t="shared" si="0"/>
        <v>0.46241135991329296</v>
      </c>
      <c r="M7" s="55">
        <f>L7+O4</f>
        <v>0.68120567995664649</v>
      </c>
      <c r="N7" s="212">
        <f>90%</f>
        <v>0.9</v>
      </c>
      <c r="O7" s="55">
        <f t="shared" ref="N7:R7" si="1">N7+$O$2</f>
        <v>0.92</v>
      </c>
      <c r="P7" s="55">
        <f t="shared" si="1"/>
        <v>0.94000000000000006</v>
      </c>
      <c r="Q7" s="55">
        <f t="shared" si="1"/>
        <v>0.96000000000000008</v>
      </c>
      <c r="R7" s="55">
        <f t="shared" si="1"/>
        <v>0.98000000000000009</v>
      </c>
      <c r="S7" s="211">
        <f>100%</f>
        <v>1</v>
      </c>
      <c r="T7" s="143"/>
      <c r="U7" s="43" t="s">
        <v>128</v>
      </c>
    </row>
    <row r="8" spans="1:21" x14ac:dyDescent="0.25">
      <c r="A8" s="2" t="s">
        <v>129</v>
      </c>
      <c r="B8" s="186" t="s">
        <v>7</v>
      </c>
      <c r="C8" s="186"/>
      <c r="D8" s="187"/>
      <c r="E8" s="44">
        <v>7011753</v>
      </c>
      <c r="F8" s="44">
        <v>8278436.972108894</v>
      </c>
      <c r="G8" s="201">
        <v>5130000</v>
      </c>
      <c r="H8" s="200">
        <f>+G8+H9</f>
        <v>6130000</v>
      </c>
      <c r="I8" s="200">
        <f t="shared" ref="I8:L8" si="2">+H8+I9</f>
        <v>8130000</v>
      </c>
      <c r="J8" s="200">
        <f t="shared" si="2"/>
        <v>10130000</v>
      </c>
      <c r="K8" s="200">
        <f t="shared" si="2"/>
        <v>12630000</v>
      </c>
      <c r="L8" s="200">
        <f t="shared" si="2"/>
        <v>15130000</v>
      </c>
      <c r="M8" s="200">
        <f>M7*M10</f>
        <v>22912992.262966059</v>
      </c>
      <c r="N8" s="200">
        <f>+N10*N7</f>
        <v>31119970.172658216</v>
      </c>
      <c r="O8" s="200">
        <f t="shared" ref="N8:S8" si="3">O7*O10</f>
        <v>32702247.767214704</v>
      </c>
      <c r="P8" s="200">
        <f t="shared" si="3"/>
        <v>34348734.850450993</v>
      </c>
      <c r="Q8" s="200">
        <f t="shared" si="3"/>
        <v>36061786.64809902</v>
      </c>
      <c r="R8" s="200">
        <f t="shared" si="3"/>
        <v>37843839.938292578</v>
      </c>
      <c r="S8" s="200">
        <f t="shared" si="3"/>
        <v>39697415.772004858</v>
      </c>
      <c r="T8" s="56"/>
    </row>
    <row r="9" spans="1:21" x14ac:dyDescent="0.25">
      <c r="B9" s="186" t="s">
        <v>9</v>
      </c>
      <c r="C9" s="186"/>
      <c r="D9" s="189"/>
      <c r="E9" s="190"/>
      <c r="F9" s="44">
        <f>+'[3]EAU TCM SOFIA'!F6+'[3]EAU TCM SAVA'!F6+'[3]EAU TCM BETSIBOKA'!F6+'[3]EAU TCM SE'!F6+'[3]EAU TCM SO'!F6+'[3]EAU TCM ANOSY'!F6+'[3]EAU TCM ANALA'!F6+'[3]EAU TCM ANALAMANGA'!F6+'[3]EAU TCM BONGOLAVA'!F6+'[3]EAU TCM BOENY'!F6+'[3]EAU TCM ANDROY'!F6+'[3]EAU TCM MELAKY'!F6+'[3]EAU TCM ITASY'!F6+'[3]EAU TCM IHOROMBE'!F6+'[3]EAU TCM HMATSIATARA'!F6+'[3]EAU TCM DIANA'!F6+'[3]EAU TCM ALAOTRA'!F6+'[3]EAU TCM MENABE'!F6+'[3]EAU TCM ANTSINANANA'!F6+'[3]EAU TCM AMORON MANIA'!F6+'[3]EAU TCM V7V'!F6+'[3]EAU TCM VAKANA'!F6</f>
        <v>1312990.7709533214</v>
      </c>
      <c r="G9" s="44"/>
      <c r="H9" s="173">
        <v>1000000</v>
      </c>
      <c r="I9" s="173">
        <v>2000000</v>
      </c>
      <c r="J9" s="173">
        <v>2000000</v>
      </c>
      <c r="K9" s="173">
        <v>2500000</v>
      </c>
      <c r="L9" s="173">
        <v>2500000</v>
      </c>
      <c r="M9" s="200">
        <f>M8-L8</f>
        <v>7782992.2629660591</v>
      </c>
      <c r="N9" s="200">
        <f t="shared" ref="N9:S9" si="4">N8-M8</f>
        <v>8206977.9096921571</v>
      </c>
      <c r="O9" s="200">
        <f t="shared" si="4"/>
        <v>1582277.5945564881</v>
      </c>
      <c r="P9" s="200">
        <f t="shared" si="4"/>
        <v>1646487.0832362883</v>
      </c>
      <c r="Q9" s="200">
        <f t="shared" si="4"/>
        <v>1713051.7976480275</v>
      </c>
      <c r="R9" s="200">
        <f t="shared" si="4"/>
        <v>1782053.2901935577</v>
      </c>
      <c r="S9" s="200">
        <f t="shared" si="4"/>
        <v>1853575.8337122798</v>
      </c>
      <c r="T9" s="56"/>
    </row>
    <row r="10" spans="1:21" x14ac:dyDescent="0.25">
      <c r="B10" s="186" t="s">
        <v>10</v>
      </c>
      <c r="C10" s="186"/>
      <c r="D10" s="189"/>
      <c r="E10" s="44">
        <v>29626807</v>
      </c>
      <c r="F10" s="44">
        <v>30456357.595999997</v>
      </c>
      <c r="G10" s="196">
        <v>28500000</v>
      </c>
      <c r="H10" s="197">
        <f>G10*$H$2+G10</f>
        <v>29298000</v>
      </c>
      <c r="I10" s="197">
        <f>H10*$H$2+H10</f>
        <v>30118344</v>
      </c>
      <c r="J10" s="197">
        <f t="shared" ref="J10:S10" si="5">I10*$H$2+I10</f>
        <v>30961657.631999999</v>
      </c>
      <c r="K10" s="197">
        <f t="shared" si="5"/>
        <v>31828584.045695998</v>
      </c>
      <c r="L10" s="197">
        <f t="shared" si="5"/>
        <v>32719784.398975484</v>
      </c>
      <c r="M10" s="197">
        <f t="shared" si="5"/>
        <v>33635938.362146795</v>
      </c>
      <c r="N10" s="197">
        <f t="shared" si="5"/>
        <v>34577744.636286907</v>
      </c>
      <c r="O10" s="197">
        <f t="shared" si="5"/>
        <v>35545921.486102939</v>
      </c>
      <c r="P10" s="197">
        <f t="shared" si="5"/>
        <v>36541207.287713818</v>
      </c>
      <c r="Q10" s="197">
        <f t="shared" si="5"/>
        <v>37564361.091769807</v>
      </c>
      <c r="R10" s="197">
        <f t="shared" si="5"/>
        <v>38616163.202339359</v>
      </c>
      <c r="S10" s="197">
        <f t="shared" si="5"/>
        <v>39697415.772004858</v>
      </c>
      <c r="T10" s="44"/>
    </row>
    <row r="11" spans="1:21" s="179" customFormat="1" x14ac:dyDescent="0.25">
      <c r="B11" s="174"/>
      <c r="C11" s="175"/>
      <c r="D11" s="176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/>
    </row>
    <row r="12" spans="1:21" x14ac:dyDescent="0.25">
      <c r="A12" s="2" t="s">
        <v>124</v>
      </c>
      <c r="B12" s="186" t="s">
        <v>6</v>
      </c>
      <c r="C12" s="186"/>
      <c r="D12" s="187"/>
      <c r="E12" s="188">
        <f>+E13/E16</f>
        <v>0.23666920974642999</v>
      </c>
      <c r="F12" s="188">
        <f>+F13/F16</f>
        <v>0.27181309997477004</v>
      </c>
      <c r="G12" s="202">
        <f>+G13/G16</f>
        <v>0.11</v>
      </c>
      <c r="H12" s="55">
        <f>+H13/H16</f>
        <v>0.12748310464878149</v>
      </c>
      <c r="I12" s="55">
        <f t="shared" ref="I12" si="6">+I13/I16</f>
        <v>0.14891256969506689</v>
      </c>
      <c r="J12" s="55">
        <f t="shared" ref="J12" si="7">+J13/J16</f>
        <v>0.16908009455506146</v>
      </c>
      <c r="K12" s="55">
        <f t="shared" ref="K12" si="8">+K13/K16</f>
        <v>0.19589310008414038</v>
      </c>
      <c r="L12" s="212">
        <f>55%</f>
        <v>0.55000000000000004</v>
      </c>
      <c r="M12" s="55">
        <f>L12+$R$4</f>
        <v>0.61428571428571432</v>
      </c>
      <c r="N12" s="55">
        <f t="shared" ref="N12:R12" si="9">M12+$R$4</f>
        <v>0.6785714285714286</v>
      </c>
      <c r="O12" s="55">
        <f t="shared" si="9"/>
        <v>0.74285714285714288</v>
      </c>
      <c r="P12" s="55">
        <f t="shared" si="9"/>
        <v>0.80714285714285716</v>
      </c>
      <c r="Q12" s="55">
        <f t="shared" si="9"/>
        <v>0.87142857142857144</v>
      </c>
      <c r="R12" s="55">
        <f t="shared" si="9"/>
        <v>0.93571428571428572</v>
      </c>
      <c r="S12" s="211">
        <f>100%</f>
        <v>1</v>
      </c>
      <c r="T12" s="143"/>
      <c r="U12" s="43" t="s">
        <v>128</v>
      </c>
    </row>
    <row r="13" spans="1:21" x14ac:dyDescent="0.25">
      <c r="A13" s="2" t="s">
        <v>130</v>
      </c>
      <c r="B13" s="186" t="s">
        <v>7</v>
      </c>
      <c r="C13" s="186"/>
      <c r="D13" s="187"/>
      <c r="E13" s="44">
        <v>7011753</v>
      </c>
      <c r="F13" s="44">
        <v>8278436.972108894</v>
      </c>
      <c r="G13" s="201">
        <f>F2</f>
        <v>3135000</v>
      </c>
      <c r="H13" s="200">
        <f>+G13+H15</f>
        <v>3735000</v>
      </c>
      <c r="I13" s="200">
        <f t="shared" ref="I13:K13" si="10">+H13+I15</f>
        <v>4485000</v>
      </c>
      <c r="J13" s="200">
        <f t="shared" si="10"/>
        <v>5235000</v>
      </c>
      <c r="K13" s="200">
        <f t="shared" si="10"/>
        <v>6235000</v>
      </c>
      <c r="L13" s="200">
        <f>+L16*L12</f>
        <v>17995881.419436518</v>
      </c>
      <c r="M13" s="200">
        <f>M12*M16</f>
        <v>20662076.422461603</v>
      </c>
      <c r="N13" s="200">
        <f>+N16*N12</f>
        <v>23463469.574623261</v>
      </c>
      <c r="O13" s="200">
        <f t="shared" ref="O13" si="11">O12*O16</f>
        <v>26405541.675390754</v>
      </c>
      <c r="P13" s="200">
        <f t="shared" ref="P13" si="12">P12*P16</f>
        <v>29493974.453654725</v>
      </c>
      <c r="Q13" s="200">
        <f t="shared" ref="Q13" si="13">Q12*Q16</f>
        <v>32734657.522827975</v>
      </c>
      <c r="R13" s="200">
        <f t="shared" ref="R13" si="14">R12*R16</f>
        <v>36133695.567903258</v>
      </c>
      <c r="S13" s="200">
        <f t="shared" ref="S13" si="15">S12*S16</f>
        <v>39697415.772004858</v>
      </c>
      <c r="T13" s="56"/>
    </row>
    <row r="14" spans="1:21" x14ac:dyDescent="0.25">
      <c r="B14" s="186" t="s">
        <v>131</v>
      </c>
      <c r="C14" s="186"/>
      <c r="D14" s="187"/>
      <c r="E14" s="44"/>
      <c r="F14" s="44"/>
      <c r="G14" s="44"/>
      <c r="H14" s="173">
        <v>120000</v>
      </c>
      <c r="I14" s="173">
        <v>150000</v>
      </c>
      <c r="J14" s="173">
        <v>150000</v>
      </c>
      <c r="K14" s="173">
        <v>200000</v>
      </c>
      <c r="L14" s="221">
        <f>L15/H1</f>
        <v>2352176.2838873034</v>
      </c>
      <c r="M14" s="200">
        <f>M15/$H$1</f>
        <v>533239.00060501695</v>
      </c>
      <c r="N14" s="200">
        <f t="shared" ref="N14:S14" si="16">N15/$H$1</f>
        <v>560278.63043233159</v>
      </c>
      <c r="O14" s="200">
        <f t="shared" si="16"/>
        <v>588414.42015349865</v>
      </c>
      <c r="P14" s="200">
        <f t="shared" si="16"/>
        <v>617686.5556527942</v>
      </c>
      <c r="Q14" s="200">
        <f t="shared" si="16"/>
        <v>648136.61383465002</v>
      </c>
      <c r="R14" s="200">
        <f t="shared" si="16"/>
        <v>679807.60901505651</v>
      </c>
      <c r="S14" s="200">
        <f t="shared" si="16"/>
        <v>712744.0408203199</v>
      </c>
      <c r="T14" s="56"/>
    </row>
    <row r="15" spans="1:21" x14ac:dyDescent="0.25">
      <c r="B15" s="186" t="s">
        <v>9</v>
      </c>
      <c r="C15" s="186"/>
      <c r="D15" s="189"/>
      <c r="E15" s="190"/>
      <c r="F15" s="44">
        <f>+'[3]EAU TCM SOFIA'!F11+'[3]EAU TCM SAVA'!F11+'[3]EAU TCM BETSIBOKA'!F11+'[3]EAU TCM SE'!F11+'[3]EAU TCM SO'!F11+'[3]EAU TCM ANOSY'!F11+'[3]EAU TCM ANALA'!F11+'[3]EAU TCM ANALAMANGA'!F11+'[3]EAU TCM BONGOLAVA'!F11+'[3]EAU TCM BOENY'!F11+'[3]EAU TCM ANDROY'!F11+'[3]EAU TCM MELAKY'!F11+'[3]EAU TCM ITASY'!F11+'[3]EAU TCM IHOROMBE'!F11+'[3]EAU TCM HMATSIATARA'!F11+'[3]EAU TCM DIANA'!F11+'[3]EAU TCM ALAOTRA'!F11+'[3]EAU TCM MENABE'!F11+'[3]EAU TCM ANTSINANANA'!F11+'[3]EAU TCM AMORON MANIA'!F11+'[3]EAU TCM V7V'!F11+'[3]EAU TCM VAKANA'!F11</f>
        <v>107627.98936253562</v>
      </c>
      <c r="G15" s="44"/>
      <c r="H15" s="200">
        <f>H14*$H$1</f>
        <v>600000</v>
      </c>
      <c r="I15" s="200">
        <f t="shared" ref="I15:K15" si="17">I14*$H$1</f>
        <v>750000</v>
      </c>
      <c r="J15" s="200">
        <f t="shared" si="17"/>
        <v>750000</v>
      </c>
      <c r="K15" s="200">
        <f t="shared" si="17"/>
        <v>1000000</v>
      </c>
      <c r="L15" s="200">
        <f>+L13-K13</f>
        <v>11760881.419436518</v>
      </c>
      <c r="M15" s="200">
        <f>M13-L13</f>
        <v>2666195.0030250847</v>
      </c>
      <c r="N15" s="200">
        <f t="shared" ref="N15" si="18">N13-M13</f>
        <v>2801393.1521616578</v>
      </c>
      <c r="O15" s="200">
        <f t="shared" ref="O15" si="19">O13-N13</f>
        <v>2942072.1007674932</v>
      </c>
      <c r="P15" s="200">
        <f t="shared" ref="P15" si="20">P13-O13</f>
        <v>3088432.7782639712</v>
      </c>
      <c r="Q15" s="200">
        <f t="shared" ref="Q15" si="21">Q13-P13</f>
        <v>3240683.0691732503</v>
      </c>
      <c r="R15" s="200">
        <f t="shared" ref="R15" si="22">R13-Q13</f>
        <v>3399038.0450752825</v>
      </c>
      <c r="S15" s="200">
        <f t="shared" ref="S15" si="23">S13-R13</f>
        <v>3563720.2041015998</v>
      </c>
      <c r="T15" s="56"/>
    </row>
    <row r="16" spans="1:21" x14ac:dyDescent="0.25">
      <c r="B16" s="186" t="s">
        <v>10</v>
      </c>
      <c r="C16" s="186"/>
      <c r="D16" s="189"/>
      <c r="E16" s="44">
        <v>29626807</v>
      </c>
      <c r="F16" s="44">
        <v>30456357.595999997</v>
      </c>
      <c r="G16" s="196">
        <v>28500000</v>
      </c>
      <c r="H16" s="197">
        <f>G16*$H$2+G16</f>
        <v>29298000</v>
      </c>
      <c r="I16" s="197">
        <f>H16*$H$2+H16</f>
        <v>30118344</v>
      </c>
      <c r="J16" s="197">
        <f t="shared" ref="J16:S16" si="24">I16*$H$2+I16</f>
        <v>30961657.631999999</v>
      </c>
      <c r="K16" s="197">
        <f t="shared" si="24"/>
        <v>31828584.045695998</v>
      </c>
      <c r="L16" s="197">
        <f t="shared" si="24"/>
        <v>32719784.398975484</v>
      </c>
      <c r="M16" s="197">
        <f t="shared" si="24"/>
        <v>33635938.362146795</v>
      </c>
      <c r="N16" s="197">
        <f t="shared" si="24"/>
        <v>34577744.636286907</v>
      </c>
      <c r="O16" s="197">
        <f t="shared" si="24"/>
        <v>35545921.486102939</v>
      </c>
      <c r="P16" s="197">
        <f t="shared" si="24"/>
        <v>36541207.287713818</v>
      </c>
      <c r="Q16" s="197">
        <f t="shared" si="24"/>
        <v>37564361.091769807</v>
      </c>
      <c r="R16" s="197">
        <f t="shared" si="24"/>
        <v>38616163.202339359</v>
      </c>
      <c r="S16" s="197">
        <f t="shared" si="24"/>
        <v>39697415.772004858</v>
      </c>
      <c r="T16" s="44"/>
    </row>
    <row r="17" spans="1:21" s="185" customFormat="1" ht="15.75" thickBot="1" x14ac:dyDescent="0.3">
      <c r="B17" s="180"/>
      <c r="C17" s="181"/>
      <c r="D17" s="182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4"/>
    </row>
    <row r="18" spans="1:21" s="48" customFormat="1" x14ac:dyDescent="0.25">
      <c r="B18" s="170"/>
      <c r="C18" s="171"/>
      <c r="D18" s="172"/>
      <c r="E18" s="26"/>
      <c r="F18" s="26"/>
      <c r="G18" s="26"/>
      <c r="H18" s="205" t="s">
        <v>126</v>
      </c>
      <c r="I18" s="206" t="s">
        <v>127</v>
      </c>
      <c r="J18" s="207" t="s">
        <v>122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78"/>
    </row>
    <row r="19" spans="1:21" s="48" customFormat="1" ht="15.75" thickBot="1" x14ac:dyDescent="0.3">
      <c r="B19" s="170"/>
      <c r="C19" s="171"/>
      <c r="D19" s="172"/>
      <c r="E19" s="26"/>
      <c r="F19" s="26"/>
      <c r="G19" s="26"/>
      <c r="H19" s="208">
        <f>+L20-G20</f>
        <v>-3.5167949714435542E-2</v>
      </c>
      <c r="I19" s="209">
        <f>+L5-G5</f>
        <v>5</v>
      </c>
      <c r="J19" s="210">
        <f>H19/I19</f>
        <v>-7.0335899428871085E-3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78"/>
    </row>
    <row r="20" spans="1:21" x14ac:dyDescent="0.25">
      <c r="A20" s="2" t="s">
        <v>123</v>
      </c>
      <c r="B20" s="186" t="s">
        <v>6</v>
      </c>
      <c r="C20" s="186"/>
      <c r="D20" s="187"/>
      <c r="E20" s="188" t="e">
        <f>+E21/E23</f>
        <v>#REF!</v>
      </c>
      <c r="F20" s="188">
        <f t="shared" ref="F20:S20" si="25">+F21/F23</f>
        <v>8.3049387952848566</v>
      </c>
      <c r="G20" s="202">
        <f t="shared" si="25"/>
        <v>0.49757930962772851</v>
      </c>
      <c r="H20" s="55">
        <f>+G20+$J$19</f>
        <v>0.4905457196848414</v>
      </c>
      <c r="I20" s="55">
        <f t="shared" ref="I20:K20" si="26">+H20+$J$19</f>
        <v>0.48351212974195429</v>
      </c>
      <c r="J20" s="55">
        <f t="shared" si="26"/>
        <v>0.47647853979906718</v>
      </c>
      <c r="K20" s="55">
        <f t="shared" si="26"/>
        <v>0.46944494985618007</v>
      </c>
      <c r="L20" s="199">
        <f>L7</f>
        <v>0.46241135991329296</v>
      </c>
      <c r="M20" s="55">
        <f>L20+$O$2</f>
        <v>0.48241135991329298</v>
      </c>
      <c r="N20" s="55">
        <f t="shared" ref="N20:R20" si="27">M20+$O$2</f>
        <v>0.502411359913293</v>
      </c>
      <c r="O20" s="55">
        <f t="shared" si="27"/>
        <v>0.52241135991329302</v>
      </c>
      <c r="P20" s="55">
        <f t="shared" si="27"/>
        <v>0.54241135991329303</v>
      </c>
      <c r="Q20" s="55">
        <f t="shared" si="27"/>
        <v>0.56241135991329305</v>
      </c>
      <c r="R20" s="55">
        <f t="shared" si="27"/>
        <v>0.58241135991329307</v>
      </c>
      <c r="S20" s="211">
        <f>S7</f>
        <v>1</v>
      </c>
      <c r="T20" s="143"/>
    </row>
    <row r="21" spans="1:21" x14ac:dyDescent="0.25">
      <c r="B21" s="186" t="s">
        <v>7</v>
      </c>
      <c r="C21" s="186"/>
      <c r="D21" s="187"/>
      <c r="E21" s="44" t="e">
        <f>+'[3]EAU TCM SOFIA'!E10+'[3]EAU TCM SAVA'!E10+'[3]EAU TCM BETSIBOKA'!E10+'[3]EAU TCM SE'!E10+'[3]EAU TCM SO'!E10+'[3]EAU TCM ANOSY'!E10+'[3]EAU TCM ANALA'!E10+'[3]EAU TCM ANALAMANGA'!E10+'[3]EAU TCM BONGOLAVA'!E10+'[3]EAU TCM BOENY'!E10+'[3]EAU TCM ANDROY'!E10+'[3]EAU TCM MELAKY'!E10+'[3]EAU TCM ITASY'!E10+'[3]EAU TCM IHOROMBE'!E10+'[3]EAU TCM HMATSIATARA'!E10+'[3]EAU TCM DIANA'!E10+'[3]EAU TCM ALAOTRA'!E10+'[3]EAU TCM MENABE'!E10+'[3]EAU TCM ANTSINANANA'!E10+'[3]EAU TCM AMORON MANIA'!E10+'[3]EAU TCM V7V'!E10+'[3]EAU TCM VAKANA'!E10</f>
        <v>#REF!</v>
      </c>
      <c r="F21" s="44">
        <f>+'[3]EAU TCM SOFIA'!F10+'[3]EAU TCM SAVA'!F10+'[3]EAU TCM BETSIBOKA'!F10+'[3]EAU TCM SE'!F10+'[3]EAU TCM SO'!F10+'[3]EAU TCM ANOSY'!F10+'[3]EAU TCM ANALA'!F10+'[3]EAU TCM ANALAMANGA'!F10+'[3]EAU TCM BONGOLAVA'!F10+'[3]EAU TCM BOENY'!F10+'[3]EAU TCM ANDROY'!F10+'[3]EAU TCM MELAKY'!F10+'[3]EAU TCM ITASY'!F10+'[3]EAU TCM IHOROMBE'!F10+'[3]EAU TCM HMATSIATARA'!F10+'[3]EAU TCM DIANA'!F10+'[3]EAU TCM ALAOTRA'!F10+'[3]EAU TCM MENABE'!F10+'[3]EAU TCM ANTSINANANA'!F10+'[3]EAU TCM AMORON MANIA'!F10+'[3]EAU TCM V7V'!F10+'[3]EAU TCM VAKANA'!F10</f>
        <v>640784.78797555354</v>
      </c>
      <c r="G21" s="196">
        <v>1962000</v>
      </c>
      <c r="H21" s="200">
        <f>+H23*H20</f>
        <v>1988425.3676434001</v>
      </c>
      <c r="I21" s="200">
        <f t="shared" ref="I21:K21" si="28">+I23*I20</f>
        <v>2014792.3478748305</v>
      </c>
      <c r="J21" s="200">
        <f t="shared" si="28"/>
        <v>2041076.9535109887</v>
      </c>
      <c r="K21" s="200">
        <f t="shared" si="28"/>
        <v>2067253.8998620377</v>
      </c>
      <c r="L21" s="200">
        <f>+L23*L20</f>
        <v>2093296.550877193</v>
      </c>
      <c r="M21" s="200">
        <f>M20*M23</f>
        <v>2244982.2102290508</v>
      </c>
      <c r="N21" s="200">
        <f t="shared" ref="N21:P21" si="29">N20*N23</f>
        <v>2403521.1220087251</v>
      </c>
      <c r="O21" s="200">
        <f t="shared" si="29"/>
        <v>2569178.1467952416</v>
      </c>
      <c r="P21" s="200">
        <f t="shared" si="29"/>
        <v>2742227.6044101482</v>
      </c>
      <c r="Q21" s="44">
        <f>+'[3]EAU TCM SOFIA'!Q10+'[3]EAU TCM SAVA'!Q10+'[3]EAU TCM BETSIBOKA'!Q10+'[3]EAU TCM SE'!Q10+'[3]EAU TCM SO'!Q10+'[3]EAU TCM ANOSY'!Q10+'[3]EAU TCM ANALA'!Q10+'[3]EAU TCM ANALAMANGA'!Q10+'[3]EAU TCM BONGOLAVA'!Q10+'[3]EAU TCM BOENY'!Q10+'[3]EAU TCM ANDROY'!Q10+'[3]EAU TCM MELAKY'!Q10+'[3]EAU TCM ITASY'!Q10+'[3]EAU TCM IHOROMBE'!Q10+'[3]EAU TCM HMATSIATARA'!Q10+'[3]EAU TCM DIANA'!Q10+'[3]EAU TCM ALAOTRA'!Q10+'[3]EAU TCM MENABE'!Q10+'[3]EAU TCM ANTSINANANA'!Q10+'[3]EAU TCM AMORON MANIA'!Q10+'[3]EAU TCM V7V'!Q10+'[3]EAU TCM VAKANA'!Q10</f>
        <v>1077242.4083028389</v>
      </c>
      <c r="R21" s="44">
        <f>+'[3]EAU TCM SOFIA'!R10+'[3]EAU TCM SAVA'!R10+'[3]EAU TCM BETSIBOKA'!R10+'[3]EAU TCM SE'!R10+'[3]EAU TCM SO'!R10+'[3]EAU TCM ANOSY'!R10+'[3]EAU TCM ANALA'!R10+'[3]EAU TCM ANALAMANGA'!R10+'[3]EAU TCM BONGOLAVA'!R10+'[3]EAU TCM BOENY'!R10+'[3]EAU TCM ANDROY'!R10+'[3]EAU TCM MELAKY'!R10+'[3]EAU TCM ITASY'!R10+'[3]EAU TCM IHOROMBE'!R10+'[3]EAU TCM HMATSIATARA'!R10+'[3]EAU TCM DIANA'!R10+'[3]EAU TCM ALAOTRA'!R10+'[3]EAU TCM MENABE'!R10+'[3]EAU TCM ANTSINANANA'!R10+'[3]EAU TCM AMORON MANIA'!R10+'[3]EAU TCM V7V'!R10+'[3]EAU TCM VAKANA'!R10</f>
        <v>1005483.455532619</v>
      </c>
      <c r="S21" s="44">
        <f>+S23</f>
        <v>5492297.654611744</v>
      </c>
      <c r="T21" s="56"/>
    </row>
    <row r="22" spans="1:21" x14ac:dyDescent="0.25">
      <c r="B22" s="186" t="s">
        <v>9</v>
      </c>
      <c r="C22" s="186"/>
      <c r="D22" s="189"/>
      <c r="E22" s="190"/>
      <c r="F22" s="44">
        <f>+'[3]EAU TCM SOFIA'!F11+'[3]EAU TCM SAVA'!F11+'[3]EAU TCM BETSIBOKA'!F11+'[3]EAU TCM SE'!F11+'[3]EAU TCM SO'!F11+'[3]EAU TCM ANOSY'!F11+'[3]EAU TCM ANALA'!F11+'[3]EAU TCM ANALAMANGA'!F11+'[3]EAU TCM BONGOLAVA'!F11+'[3]EAU TCM BOENY'!F11+'[3]EAU TCM ANDROY'!F11+'[3]EAU TCM MELAKY'!F11+'[3]EAU TCM ITASY'!F11+'[3]EAU TCM IHOROMBE'!F11+'[3]EAU TCM HMATSIATARA'!F11+'[3]EAU TCM DIANA'!F11+'[3]EAU TCM ALAOTRA'!F11+'[3]EAU TCM MENABE'!F11+'[3]EAU TCM ANTSINANANA'!F11+'[3]EAU TCM AMORON MANIA'!F11+'[3]EAU TCM V7V'!F11+'[3]EAU TCM VAKANA'!F11</f>
        <v>107627.98936253562</v>
      </c>
      <c r="G22" s="44"/>
      <c r="H22" s="200">
        <f>+H21-G21</f>
        <v>26425.367643400095</v>
      </c>
      <c r="I22" s="200">
        <f t="shared" ref="I22:K22" si="30">+I21-H21</f>
        <v>26366.980231430382</v>
      </c>
      <c r="J22" s="200">
        <f t="shared" si="30"/>
        <v>26284.60563615826</v>
      </c>
      <c r="K22" s="200">
        <f t="shared" si="30"/>
        <v>26176.946351049002</v>
      </c>
      <c r="L22" s="200">
        <f>+L21-K21</f>
        <v>26042.65101515525</v>
      </c>
      <c r="M22" s="200">
        <f>M21-L21</f>
        <v>151685.65935185784</v>
      </c>
      <c r="N22" s="200">
        <f t="shared" ref="N22:P22" si="31">N21-M21</f>
        <v>158538.91177967424</v>
      </c>
      <c r="O22" s="200">
        <f t="shared" si="31"/>
        <v>165657.02478651656</v>
      </c>
      <c r="P22" s="200">
        <f t="shared" si="31"/>
        <v>173049.4576149066</v>
      </c>
      <c r="Q22" s="44">
        <f>+'[3]EAU TCM SOFIA'!Q11+'[3]EAU TCM SAVA'!Q11+'[3]EAU TCM BETSIBOKA'!Q11+'[3]EAU TCM SE'!Q11+'[3]EAU TCM SO'!Q11+'[3]EAU TCM ANOSY'!Q11+'[3]EAU TCM ANALA'!Q11+'[3]EAU TCM ANALAMANGA'!Q11+'[3]EAU TCM BONGOLAVA'!Q11+'[3]EAU TCM BOENY'!Q11+'[3]EAU TCM ANDROY'!Q11+'[3]EAU TCM MELAKY'!Q11+'[3]EAU TCM ITASY'!Q11+'[3]EAU TCM IHOROMBE'!Q11+'[3]EAU TCM HMATSIATARA'!Q11+'[3]EAU TCM DIANA'!Q11+'[3]EAU TCM ALAOTRA'!Q11+'[3]EAU TCM MENABE'!Q11+'[3]EAU TCM ANTSINANANA'!Q11+'[3]EAU TCM AMORON MANIA'!Q11+'[3]EAU TCM V7V'!Q11+'[3]EAU TCM VAKANA'!Q11</f>
        <v>382129.23931448441</v>
      </c>
      <c r="R22" s="44">
        <f>+'[3]EAU TCM SOFIA'!R11+'[3]EAU TCM SAVA'!R11+'[3]EAU TCM BETSIBOKA'!R11+'[3]EAU TCM SE'!R11+'[3]EAU TCM SO'!R11+'[3]EAU TCM ANOSY'!R11+'[3]EAU TCM ANALA'!R11+'[3]EAU TCM ANALAMANGA'!R11+'[3]EAU TCM BONGOLAVA'!R11+'[3]EAU TCM BOENY'!R11+'[3]EAU TCM ANDROY'!R11+'[3]EAU TCM MELAKY'!R11+'[3]EAU TCM ITASY'!R11+'[3]EAU TCM IHOROMBE'!R11+'[3]EAU TCM HMATSIATARA'!R11+'[3]EAU TCM DIANA'!R11+'[3]EAU TCM ALAOTRA'!R11+'[3]EAU TCM MENABE'!R11+'[3]EAU TCM ANTSINANANA'!R11+'[3]EAU TCM AMORON MANIA'!R11+'[3]EAU TCM V7V'!R11+'[3]EAU TCM VAKANA'!R11</f>
        <v>475498.77164537081</v>
      </c>
      <c r="S22" s="44">
        <f>+'[3]EAU TCM SOFIA'!S11+'[3]EAU TCM SAVA'!S11+'[3]EAU TCM BETSIBOKA'!S11+'[3]EAU TCM SE'!S11+'[3]EAU TCM SO'!S11+'[3]EAU TCM ANOSY'!S11+'[3]EAU TCM ANALA'!S11+'[3]EAU TCM ANALAMANGA'!S11+'[3]EAU TCM BONGOLAVA'!S11+'[3]EAU TCM BOENY'!S11+'[3]EAU TCM ANDROY'!S11+'[3]EAU TCM MELAKY'!S11+'[3]EAU TCM ITASY'!S11+'[3]EAU TCM IHOROMBE'!S11+'[3]EAU TCM HMATSIATARA'!S11+'[3]EAU TCM DIANA'!S11+'[3]EAU TCM ALAOTRA'!S11+'[3]EAU TCM MENABE'!S11+'[3]EAU TCM ANTSINANANA'!S11+'[3]EAU TCM AMORON MANIA'!S11+'[3]EAU TCM V7V'!S11+'[3]EAU TCM VAKANA'!S11</f>
        <v>368046.04131930869</v>
      </c>
      <c r="T22" s="56"/>
    </row>
    <row r="23" spans="1:21" x14ac:dyDescent="0.25">
      <c r="B23" s="186" t="s">
        <v>10</v>
      </c>
      <c r="C23" s="186"/>
      <c r="D23" s="189"/>
      <c r="E23" s="44">
        <v>3943090</v>
      </c>
      <c r="F23" s="44">
        <f>+'[3]EAU TCM SOFIA'!F12+'[3]EAU TCM SAVA'!F12+'[3]EAU TCM BETSIBOKA'!F12+'[3]EAU TCM SE'!F12+'[3]EAU TCM SO'!F12+'[3]EAU TCM ANOSY'!F12+'[3]EAU TCM ANALA'!F12+'[3]EAU TCM ANALAMANGA'!F12+'[3]EAU TCM BONGOLAVA'!F12+'[3]EAU TCM BOENY'!F12+'[3]EAU TCM ANDROY'!F12+'[3]EAU TCM MELAKY'!F12+'[3]EAU TCM ITASY'!F12+'[3]EAU TCM IHOROMBE'!F12+'[3]EAU TCM HMATSIATARA'!F12+'[3]EAU TCM DIANA'!F12+'[3]EAU TCM ALAOTRA'!F12+'[3]EAU TCM MENABE'!F12+'[3]EAU TCM ANTSINANANA'!F12+'[3]EAU TCM AMORON MANIA'!F12+'[3]EAU TCM V7V'!F12+'[3]EAU TCM VAKANA'!F12</f>
        <v>77157.075298298427</v>
      </c>
      <c r="G23" s="196">
        <v>3943090</v>
      </c>
      <c r="H23" s="197">
        <f>G23*$H$2+G23</f>
        <v>4053496.52</v>
      </c>
      <c r="I23" s="197">
        <f>H23*$H$2+H23</f>
        <v>4166994.4225599999</v>
      </c>
      <c r="J23" s="197">
        <f t="shared" ref="J23:S23" si="32">I23*$H$2+I23</f>
        <v>4283670.2663916796</v>
      </c>
      <c r="K23" s="197">
        <f t="shared" si="32"/>
        <v>4403613.0338506466</v>
      </c>
      <c r="L23" s="197">
        <f t="shared" si="32"/>
        <v>4526914.1987984646</v>
      </c>
      <c r="M23" s="197">
        <f t="shared" si="32"/>
        <v>4653667.7963648215</v>
      </c>
      <c r="N23" s="197">
        <f t="shared" si="32"/>
        <v>4783970.4946630364</v>
      </c>
      <c r="O23" s="197">
        <f t="shared" si="32"/>
        <v>4917921.6685136016</v>
      </c>
      <c r="P23" s="197">
        <f t="shared" si="32"/>
        <v>5055623.4752319828</v>
      </c>
      <c r="Q23" s="197">
        <f t="shared" si="32"/>
        <v>5197180.9325384786</v>
      </c>
      <c r="R23" s="197">
        <f t="shared" si="32"/>
        <v>5342701.9986495562</v>
      </c>
      <c r="S23" s="197">
        <f t="shared" si="32"/>
        <v>5492297.654611744</v>
      </c>
      <c r="T23" s="44"/>
    </row>
    <row r="24" spans="1:21" s="185" customFormat="1" x14ac:dyDescent="0.25">
      <c r="B24" s="180"/>
      <c r="C24" s="181"/>
      <c r="D24" s="182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4"/>
    </row>
    <row r="25" spans="1:21" customFormat="1" x14ac:dyDescent="0.25">
      <c r="B25" s="52" t="s">
        <v>11</v>
      </c>
      <c r="C25" s="79"/>
      <c r="D25" s="25"/>
      <c r="E25" s="26"/>
      <c r="F25" s="44">
        <f>+'[3]EAU TCM SOFIA'!F8+'[3]EAU TCM SAVA'!F8+'[3]EAU TCM BETSIBOKA'!F8+'[3]EAU TCM SE'!F8+'[3]EAU TCM SO'!F8+'[3]EAU TCM ANOSY'!F8+'[3]EAU TCM ANALA'!F8+'[3]EAU TCM ANALAMANGA'!F8+'[3]EAU TCM BONGOLAVA'!F8+'[3]EAU TCM BOENY'!F8+'[3]EAU TCM ANDROY'!F8+'[3]EAU TCM MELAKY'!F8+'[3]EAU TCM ITASY'!F8+'[3]EAU TCM IHOROMBE'!F8+'[3]EAU TCM HMATSIATARA'!F8+'[3]EAU TCM DIANA'!F8+'[3]EAU TCM ALAOTRA'!F8+'[3]EAU TCM MENABE'!F8+'[3]EAU TCM ANTSINANANA'!F8+'[3]EAU TCM AMORON MANIA'!F8+'[3]EAU TCM V7V'!F8+'[3]EAU TCM VAKANA'!F8</f>
        <v>248511.0477883775</v>
      </c>
      <c r="G25" s="44">
        <f>+'[3]EAU TCM SOFIA'!G8+'[3]EAU TCM SAVA'!G8+'[3]EAU TCM BETSIBOKA'!G8+'[3]EAU TCM SE'!G8+'[3]EAU TCM SO'!G8+'[3]EAU TCM ANOSY'!G8+'[3]EAU TCM ANALA'!G8+'[3]EAU TCM ANALAMANGA'!G8+'[3]EAU TCM BONGOLAVA'!G8+'[3]EAU TCM BOENY'!G8+'[3]EAU TCM ANDROY'!G8+'[3]EAU TCM MELAKY'!G8+'[3]EAU TCM ITASY'!G8+'[3]EAU TCM IHOROMBE'!G8+'[3]EAU TCM HMATSIATARA'!G8+'[3]EAU TCM DIANA'!G8+'[3]EAU TCM ALAOTRA'!G8+'[3]EAU TCM MENABE'!G8+'[3]EAU TCM ANTSINANANA'!G8+'[3]EAU TCM AMORON MANIA'!G8+'[3]EAU TCM V7V'!G8+'[3]EAU TCM VAKANA'!G8</f>
        <v>257672.54000911131</v>
      </c>
      <c r="H25" s="44">
        <f>+'[3]EAU TCM SOFIA'!H8+'[3]EAU TCM SAVA'!H8+'[3]EAU TCM BETSIBOKA'!H8+'[3]EAU TCM SE'!H8+'[3]EAU TCM SO'!H8+'[3]EAU TCM ANOSY'!H8+'[3]EAU TCM ANALA'!H8+'[3]EAU TCM ANALAMANGA'!H8+'[3]EAU TCM BONGOLAVA'!H8+'[3]EAU TCM BOENY'!H8+'[3]EAU TCM ANDROY'!H8+'[3]EAU TCM MELAKY'!H8+'[3]EAU TCM ITASY'!H8+'[3]EAU TCM IHOROMBE'!H8+'[3]EAU TCM HMATSIATARA'!H8+'[3]EAU TCM DIANA'!H8+'[3]EAU TCM ALAOTRA'!H8+'[3]EAU TCM MENABE'!H8+'[3]EAU TCM ANTSINANANA'!H8+'[3]EAU TCM AMORON MANIA'!H8+'[3]EAU TCM V7V'!H8+'[3]EAU TCM VAKANA'!H8</f>
        <v>351795.4282739</v>
      </c>
      <c r="I25" s="44">
        <f>+'[3]EAU TCM SOFIA'!I8+'[3]EAU TCM SAVA'!I8+'[3]EAU TCM BETSIBOKA'!I8+'[3]EAU TCM SE'!I8+'[3]EAU TCM SO'!I8+'[3]EAU TCM ANOSY'!I8+'[3]EAU TCM ANALA'!I8+'[3]EAU TCM ANALAMANGA'!I8+'[3]EAU TCM BONGOLAVA'!I8+'[3]EAU TCM BOENY'!I8+'[3]EAU TCM ANDROY'!I8+'[3]EAU TCM MELAKY'!I8+'[3]EAU TCM ITASY'!I8+'[3]EAU TCM IHOROMBE'!I8+'[3]EAU TCM HMATSIATARA'!I8+'[3]EAU TCM DIANA'!I8+'[3]EAU TCM ALAOTRA'!I8+'[3]EAU TCM MENABE'!I8+'[3]EAU TCM ANTSINANANA'!I8+'[3]EAU TCM AMORON MANIA'!I8+'[3]EAU TCM V7V'!I8+'[3]EAU TCM VAKANA'!I8</f>
        <v>411807.15586110897</v>
      </c>
      <c r="J25" s="44">
        <f>+'[3]EAU TCM SOFIA'!J8+'[3]EAU TCM SAVA'!J8+'[3]EAU TCM BETSIBOKA'!J8+'[3]EAU TCM SE'!J8+'[3]EAU TCM SO'!J8+'[3]EAU TCM ANOSY'!J8+'[3]EAU TCM ANALA'!J8+'[3]EAU TCM ANALAMANGA'!J8+'[3]EAU TCM BONGOLAVA'!J8+'[3]EAU TCM BOENY'!J8+'[3]EAU TCM ANDROY'!J8+'[3]EAU TCM MELAKY'!J8+'[3]EAU TCM ITASY'!J8+'[3]EAU TCM IHOROMBE'!J8+'[3]EAU TCM HMATSIATARA'!J8+'[3]EAU TCM DIANA'!J8+'[3]EAU TCM ALAOTRA'!J8+'[3]EAU TCM MENABE'!J8+'[3]EAU TCM ANTSINANANA'!J8+'[3]EAU TCM AMORON MANIA'!J8+'[3]EAU TCM V7V'!J8+'[3]EAU TCM VAKANA'!J8</f>
        <v>433252.02034422202</v>
      </c>
      <c r="K25" s="44">
        <f>+'[3]EAU TCM SOFIA'!K8+'[3]EAU TCM SAVA'!K8+'[3]EAU TCM BETSIBOKA'!K8+'[3]EAU TCM SE'!K8+'[3]EAU TCM SO'!K8+'[3]EAU TCM ANOSY'!K8+'[3]EAU TCM ANALA'!K8+'[3]EAU TCM ANALAMANGA'!K8+'[3]EAU TCM BONGOLAVA'!K8+'[3]EAU TCM BOENY'!K8+'[3]EAU TCM ANDROY'!K8+'[3]EAU TCM MELAKY'!K8+'[3]EAU TCM ITASY'!K8+'[3]EAU TCM IHOROMBE'!K8+'[3]EAU TCM HMATSIATARA'!K8+'[3]EAU TCM DIANA'!K8+'[3]EAU TCM ALAOTRA'!K8+'[3]EAU TCM MENABE'!K8+'[3]EAU TCM ANTSINANANA'!K8+'[3]EAU TCM AMORON MANIA'!K8+'[3]EAU TCM V7V'!K8+'[3]EAU TCM VAKANA'!K8</f>
        <v>523389.92406718078</v>
      </c>
      <c r="L25" s="44">
        <f>+'[3]EAU TCM SOFIA'!L8+'[3]EAU TCM SAVA'!L8+'[3]EAU TCM BETSIBOKA'!L8+'[3]EAU TCM SE'!L8+'[3]EAU TCM SO'!L8+'[3]EAU TCM ANOSY'!L8+'[3]EAU TCM ANALA'!L8+'[3]EAU TCM ANALAMANGA'!L8+'[3]EAU TCM BONGOLAVA'!L8+'[3]EAU TCM BOENY'!L8+'[3]EAU TCM ANDROY'!L8+'[3]EAU TCM MELAKY'!L8+'[3]EAU TCM ITASY'!L8+'[3]EAU TCM IHOROMBE'!L8+'[3]EAU TCM HMATSIATARA'!L8+'[3]EAU TCM DIANA'!L8+'[3]EAU TCM ALAOTRA'!L8+'[3]EAU TCM MENABE'!L8+'[3]EAU TCM ANTSINANANA'!L8+'[3]EAU TCM AMORON MANIA'!L8+'[3]EAU TCM V7V'!L8+'[3]EAU TCM VAKANA'!L8</f>
        <v>636110.82241651998</v>
      </c>
      <c r="M25" s="44">
        <f>+'[3]EAU TCM SOFIA'!M8+'[3]EAU TCM SAVA'!M8+'[3]EAU TCM BETSIBOKA'!M8+'[3]EAU TCM SE'!M8+'[3]EAU TCM SO'!M8+'[3]EAU TCM ANOSY'!M8+'[3]EAU TCM ANALA'!M8+'[3]EAU TCM ANALAMANGA'!M8+'[3]EAU TCM BONGOLAVA'!M8+'[3]EAU TCM BOENY'!M8+'[3]EAU TCM ANDROY'!M8+'[3]EAU TCM MELAKY'!M8+'[3]EAU TCM ITASY'!M8+'[3]EAU TCM IHOROMBE'!M8+'[3]EAU TCM HMATSIATARA'!M8+'[3]EAU TCM DIANA'!M8+'[3]EAU TCM ALAOTRA'!M8+'[3]EAU TCM MENABE'!M8+'[3]EAU TCM ANTSINANANA'!M8+'[3]EAU TCM AMORON MANIA'!M8+'[3]EAU TCM V7V'!M8+'[3]EAU TCM VAKANA'!M8</f>
        <v>731849.98715391406</v>
      </c>
      <c r="N25" s="44">
        <f>+'[3]EAU TCM SOFIA'!N8+'[3]EAU TCM SAVA'!N8+'[3]EAU TCM BETSIBOKA'!N8+'[3]EAU TCM SE'!N8+'[3]EAU TCM SO'!N8+'[3]EAU TCM ANOSY'!N8+'[3]EAU TCM ANALA'!N8+'[3]EAU TCM ANALAMANGA'!N8+'[3]EAU TCM BONGOLAVA'!N8+'[3]EAU TCM BOENY'!N8+'[3]EAU TCM ANDROY'!N8+'[3]EAU TCM MELAKY'!N8+'[3]EAU TCM ITASY'!N8+'[3]EAU TCM IHOROMBE'!N8+'[3]EAU TCM HMATSIATARA'!N8+'[3]EAU TCM DIANA'!N8+'[3]EAU TCM ALAOTRA'!N8+'[3]EAU TCM MENABE'!N8+'[3]EAU TCM ANTSINANANA'!N8+'[3]EAU TCM AMORON MANIA'!N8+'[3]EAU TCM V7V'!N8+'[3]EAU TCM VAKANA'!N8</f>
        <v>735460.66778459249</v>
      </c>
      <c r="O25" s="44">
        <f>+'[3]EAU TCM SOFIA'!O8+'[3]EAU TCM SAVA'!O8+'[3]EAU TCM BETSIBOKA'!O8+'[3]EAU TCM SE'!O8+'[3]EAU TCM SO'!O8+'[3]EAU TCM ANOSY'!O8+'[3]EAU TCM ANALA'!O8+'[3]EAU TCM ANALAMANGA'!O8+'[3]EAU TCM BONGOLAVA'!O8+'[3]EAU TCM BOENY'!O8+'[3]EAU TCM ANDROY'!O8+'[3]EAU TCM MELAKY'!O8+'[3]EAU TCM ITASY'!O8+'[3]EAU TCM IHOROMBE'!O8+'[3]EAU TCM HMATSIATARA'!O8+'[3]EAU TCM DIANA'!O8+'[3]EAU TCM ALAOTRA'!O8+'[3]EAU TCM MENABE'!O8+'[3]EAU TCM ANTSINANANA'!O8+'[3]EAU TCM AMORON MANIA'!O8+'[3]EAU TCM V7V'!O8+'[3]EAU TCM VAKANA'!O8</f>
        <v>850222.20040563866</v>
      </c>
      <c r="P25" s="44">
        <f>+'[3]EAU TCM SOFIA'!P8+'[3]EAU TCM SAVA'!P8+'[3]EAU TCM BETSIBOKA'!P8+'[3]EAU TCM SE'!P8+'[3]EAU TCM SO'!P8+'[3]EAU TCM ANOSY'!P8+'[3]EAU TCM ANALA'!P8+'[3]EAU TCM ANALAMANGA'!P8+'[3]EAU TCM BONGOLAVA'!P8+'[3]EAU TCM BOENY'!P8+'[3]EAU TCM ANDROY'!P8+'[3]EAU TCM MELAKY'!P8+'[3]EAU TCM ITASY'!P8+'[3]EAU TCM IHOROMBE'!P8+'[3]EAU TCM HMATSIATARA'!P8+'[3]EAU TCM DIANA'!P8+'[3]EAU TCM ALAOTRA'!P8+'[3]EAU TCM MENABE'!P8+'[3]EAU TCM ANTSINANANA'!P8+'[3]EAU TCM AMORON MANIA'!P8+'[3]EAU TCM V7V'!P8+'[3]EAU TCM VAKANA'!P8</f>
        <v>790911.95571725757</v>
      </c>
      <c r="Q25" s="44">
        <f>+'[3]EAU TCM SOFIA'!Q8+'[3]EAU TCM SAVA'!Q8+'[3]EAU TCM BETSIBOKA'!Q8+'[3]EAU TCM SE'!Q8+'[3]EAU TCM SO'!Q8+'[3]EAU TCM ANOSY'!Q8+'[3]EAU TCM ANALA'!Q8+'[3]EAU TCM ANALAMANGA'!Q8+'[3]EAU TCM BONGOLAVA'!Q8+'[3]EAU TCM BOENY'!Q8+'[3]EAU TCM ANDROY'!Q8+'[3]EAU TCM MELAKY'!Q8+'[3]EAU TCM ITASY'!Q8+'[3]EAU TCM IHOROMBE'!Q8+'[3]EAU TCM HMATSIATARA'!Q8+'[3]EAU TCM DIANA'!Q8+'[3]EAU TCM ALAOTRA'!Q8+'[3]EAU TCM MENABE'!Q8+'[3]EAU TCM ANTSINANANA'!Q8+'[3]EAU TCM AMORON MANIA'!Q8+'[3]EAU TCM V7V'!Q8+'[3]EAU TCM VAKANA'!Q8</f>
        <v>948518.50006363797</v>
      </c>
      <c r="R25" s="44">
        <f>+'[3]EAU TCM SOFIA'!R8+'[3]EAU TCM SAVA'!R8+'[3]EAU TCM BETSIBOKA'!R8+'[3]EAU TCM SE'!R8+'[3]EAU TCM SO'!R8+'[3]EAU TCM ANOSY'!R8+'[3]EAU TCM ANALA'!R8+'[3]EAU TCM ANALAMANGA'!R8+'[3]EAU TCM BONGOLAVA'!R8+'[3]EAU TCM BOENY'!R8+'[3]EAU TCM ANDROY'!R8+'[3]EAU TCM MELAKY'!R8+'[3]EAU TCM ITASY'!R8+'[3]EAU TCM IHOROMBE'!R8+'[3]EAU TCM HMATSIATARA'!R8+'[3]EAU TCM DIANA'!R8+'[3]EAU TCM ALAOTRA'!R8+'[3]EAU TCM MENABE'!R8+'[3]EAU TCM ANTSINANANA'!R8+'[3]EAU TCM AMORON MANIA'!R8+'[3]EAU TCM V7V'!R8+'[3]EAU TCM VAKANA'!R8</f>
        <v>978046.45278739394</v>
      </c>
      <c r="S25" s="44">
        <f>+'[3]EAU TCM SOFIA'!S8+'[3]EAU TCM SAVA'!S8+'[3]EAU TCM BETSIBOKA'!S8+'[3]EAU TCM SE'!S8+'[3]EAU TCM SO'!S8+'[3]EAU TCM ANOSY'!S8+'[3]EAU TCM ANALA'!S8+'[3]EAU TCM ANALAMANGA'!S8+'[3]EAU TCM BONGOLAVA'!S8+'[3]EAU TCM BOENY'!S8+'[3]EAU TCM ANDROY'!S8+'[3]EAU TCM MELAKY'!S8+'[3]EAU TCM ITASY'!S8+'[3]EAU TCM IHOROMBE'!S8+'[3]EAU TCM HMATSIATARA'!S8+'[3]EAU TCM DIANA'!S8+'[3]EAU TCM ALAOTRA'!S8+'[3]EAU TCM MENABE'!S8+'[3]EAU TCM ANTSINANANA'!S8+'[3]EAU TCM AMORON MANIA'!S8+'[3]EAU TCM V7V'!S8+'[3]EAU TCM VAKANA'!S8</f>
        <v>1140304.3900083527</v>
      </c>
      <c r="T25" s="13"/>
      <c r="U25" s="46"/>
    </row>
    <row r="26" spans="1:21" customFormat="1" x14ac:dyDescent="0.25">
      <c r="B26" s="52" t="s">
        <v>12</v>
      </c>
      <c r="C26" s="52"/>
      <c r="D26" s="28"/>
      <c r="E26" s="29"/>
      <c r="F26" s="44">
        <f>+'[3]EAU TCM SOFIA'!F9+'[3]EAU TCM SAVA'!F9+'[3]EAU TCM BETSIBOKA'!F9+'[3]EAU TCM SE'!F9+'[3]EAU TCM SO'!F9+'[3]EAU TCM ANOSY'!F9+'[3]EAU TCM ANALA'!F9+'[3]EAU TCM ANALAMANGA'!F9+'[3]EAU TCM BONGOLAVA'!F9+'[3]EAU TCM BOENY'!F9+'[3]EAU TCM ANDROY'!F9+'[3]EAU TCM MELAKY'!F9+'[3]EAU TCM ITASY'!F9+'[3]EAU TCM IHOROMBE'!F9+'[3]EAU TCM HMATSIATARA'!F9+'[3]EAU TCM DIANA'!F9+'[3]EAU TCM ALAOTRA'!F9+'[3]EAU TCM MENABE'!F9+'[3]EAU TCM ANTSINANANA'!F9+'[3]EAU TCM AMORON MANIA'!F9+'[3]EAU TCM V7V'!F9+'[3]EAU TCM VAKANA'!F9</f>
        <v>63919.640930455047</v>
      </c>
      <c r="G26" s="44">
        <f>+'[3]EAU TCM SOFIA'!G9+'[3]EAU TCM SAVA'!G9+'[3]EAU TCM BETSIBOKA'!G9+'[3]EAU TCM SE'!G9+'[3]EAU TCM SO'!G9+'[3]EAU TCM ANOSY'!G9+'[3]EAU TCM ANALA'!G9+'[3]EAU TCM ANALAMANGA'!G9+'[3]EAU TCM BONGOLAVA'!G9+'[3]EAU TCM BOENY'!G9+'[3]EAU TCM ANDROY'!G9+'[3]EAU TCM MELAKY'!G9+'[3]EAU TCM ITASY'!G9+'[3]EAU TCM IHOROMBE'!G9+'[3]EAU TCM HMATSIATARA'!G9+'[3]EAU TCM DIANA'!G9+'[3]EAU TCM ALAOTRA'!G9+'[3]EAU TCM MENABE'!G9+'[3]EAU TCM ANTSINANANA'!G9+'[3]EAU TCM AMORON MANIA'!G9+'[3]EAU TCM V7V'!G9+'[3]EAU TCM VAKANA'!G9</f>
        <v>70302.355905681456</v>
      </c>
      <c r="H26" s="44">
        <f>+'[3]EAU TCM SOFIA'!H9+'[3]EAU TCM SAVA'!H9+'[3]EAU TCM BETSIBOKA'!H9+'[3]EAU TCM SE'!H9+'[3]EAU TCM SO'!H9+'[3]EAU TCM ANOSY'!H9+'[3]EAU TCM ANALA'!H9+'[3]EAU TCM ANALAMANGA'!H9+'[3]EAU TCM BONGOLAVA'!H9+'[3]EAU TCM BOENY'!H9+'[3]EAU TCM ANDROY'!H9+'[3]EAU TCM MELAKY'!H9+'[3]EAU TCM ITASY'!H9+'[3]EAU TCM IHOROMBE'!H9+'[3]EAU TCM HMATSIATARA'!H9+'[3]EAU TCM DIANA'!H9+'[3]EAU TCM ALAOTRA'!H9+'[3]EAU TCM MENABE'!H9+'[3]EAU TCM ANTSINANANA'!H9+'[3]EAU TCM AMORON MANIA'!H9+'[3]EAU TCM V7V'!H9+'[3]EAU TCM VAKANA'!H9</f>
        <v>105981.04026212139</v>
      </c>
      <c r="I26" s="44">
        <f>+'[3]EAU TCM SOFIA'!I9+'[3]EAU TCM SAVA'!I9+'[3]EAU TCM BETSIBOKA'!I9+'[3]EAU TCM SE'!I9+'[3]EAU TCM SO'!I9+'[3]EAU TCM ANOSY'!I9+'[3]EAU TCM ANALA'!I9+'[3]EAU TCM ANALAMANGA'!I9+'[3]EAU TCM BONGOLAVA'!I9+'[3]EAU TCM BOENY'!I9+'[3]EAU TCM ANDROY'!I9+'[3]EAU TCM MELAKY'!I9+'[3]EAU TCM ITASY'!I9+'[3]EAU TCM IHOROMBE'!I9+'[3]EAU TCM HMATSIATARA'!I9+'[3]EAU TCM DIANA'!I9+'[3]EAU TCM ALAOTRA'!I9+'[3]EAU TCM MENABE'!I9+'[3]EAU TCM ANTSINANANA'!I9+'[3]EAU TCM AMORON MANIA'!I9+'[3]EAU TCM V7V'!I9+'[3]EAU TCM VAKANA'!I9</f>
        <v>102039.71261596523</v>
      </c>
      <c r="J26" s="44">
        <f>+'[3]EAU TCM SOFIA'!J9+'[3]EAU TCM SAVA'!J9+'[3]EAU TCM BETSIBOKA'!J9+'[3]EAU TCM SE'!J9+'[3]EAU TCM SO'!J9+'[3]EAU TCM ANOSY'!J9+'[3]EAU TCM ANALA'!J9+'[3]EAU TCM ANALAMANGA'!J9+'[3]EAU TCM BONGOLAVA'!J9+'[3]EAU TCM BOENY'!J9+'[3]EAU TCM ANDROY'!J9+'[3]EAU TCM MELAKY'!J9+'[3]EAU TCM ITASY'!J9+'[3]EAU TCM IHOROMBE'!J9+'[3]EAU TCM HMATSIATARA'!J9+'[3]EAU TCM DIANA'!J9+'[3]EAU TCM ALAOTRA'!J9+'[3]EAU TCM MENABE'!J9+'[3]EAU TCM ANTSINANANA'!J9+'[3]EAU TCM AMORON MANIA'!J9+'[3]EAU TCM V7V'!J9+'[3]EAU TCM VAKANA'!J9</f>
        <v>102141.87065072441</v>
      </c>
      <c r="K26" s="44">
        <f>+'[3]EAU TCM SOFIA'!K9+'[3]EAU TCM SAVA'!K9+'[3]EAU TCM BETSIBOKA'!K9+'[3]EAU TCM SE'!K9+'[3]EAU TCM SO'!K9+'[3]EAU TCM ANOSY'!K9+'[3]EAU TCM ANALA'!K9+'[3]EAU TCM ANALAMANGA'!K9+'[3]EAU TCM BONGOLAVA'!K9+'[3]EAU TCM BOENY'!K9+'[3]EAU TCM ANDROY'!K9+'[3]EAU TCM MELAKY'!K9+'[3]EAU TCM ITASY'!K9+'[3]EAU TCM IHOROMBE'!K9+'[3]EAU TCM HMATSIATARA'!K9+'[3]EAU TCM DIANA'!K9+'[3]EAU TCM ALAOTRA'!K9+'[3]EAU TCM MENABE'!K9+'[3]EAU TCM ANTSINANANA'!K9+'[3]EAU TCM AMORON MANIA'!K9+'[3]EAU TCM V7V'!K9+'[3]EAU TCM VAKANA'!K9</f>
        <v>151274.31408610768</v>
      </c>
      <c r="L26" s="44">
        <f>+'[3]EAU TCM SOFIA'!L9+'[3]EAU TCM SAVA'!L9+'[3]EAU TCM BETSIBOKA'!L9+'[3]EAU TCM SE'!L9+'[3]EAU TCM SO'!L9+'[3]EAU TCM ANOSY'!L9+'[3]EAU TCM ANALA'!L9+'[3]EAU TCM ANALAMANGA'!L9+'[3]EAU TCM BONGOLAVA'!L9+'[3]EAU TCM BOENY'!L9+'[3]EAU TCM ANDROY'!L9+'[3]EAU TCM MELAKY'!L9+'[3]EAU TCM ITASY'!L9+'[3]EAU TCM IHOROMBE'!L9+'[3]EAU TCM HMATSIATARA'!L9+'[3]EAU TCM DIANA'!L9+'[3]EAU TCM ALAOTRA'!L9+'[3]EAU TCM MENABE'!L9+'[3]EAU TCM ANTSINANANA'!L9+'[3]EAU TCM AMORON MANIA'!L9+'[3]EAU TCM V7V'!L9+'[3]EAU TCM VAKANA'!L9</f>
        <v>168801.41569733608</v>
      </c>
      <c r="M26" s="44">
        <f>+'[3]EAU TCM SOFIA'!M9+'[3]EAU TCM SAVA'!M9+'[3]EAU TCM BETSIBOKA'!M9+'[3]EAU TCM SE'!M9+'[3]EAU TCM SO'!M9+'[3]EAU TCM ANOSY'!M9+'[3]EAU TCM ANALA'!M9+'[3]EAU TCM ANALAMANGA'!M9+'[3]EAU TCM BONGOLAVA'!M9+'[3]EAU TCM BOENY'!M9+'[3]EAU TCM ANDROY'!M9+'[3]EAU TCM MELAKY'!M9+'[3]EAU TCM ITASY'!M9+'[3]EAU TCM IHOROMBE'!M9+'[3]EAU TCM HMATSIATARA'!M9+'[3]EAU TCM DIANA'!M9+'[3]EAU TCM ALAOTRA'!M9+'[3]EAU TCM MENABE'!M9+'[3]EAU TCM ANTSINANANA'!M9+'[3]EAU TCM AMORON MANIA'!M9+'[3]EAU TCM V7V'!M9+'[3]EAU TCM VAKANA'!M9</f>
        <v>231073.83320331777</v>
      </c>
      <c r="N26" s="44">
        <f>+'[3]EAU TCM SOFIA'!N9+'[3]EAU TCM SAVA'!N9+'[3]EAU TCM BETSIBOKA'!N9+'[3]EAU TCM SE'!N9+'[3]EAU TCM SO'!N9+'[3]EAU TCM ANOSY'!N9+'[3]EAU TCM ANALA'!N9+'[3]EAU TCM ANALAMANGA'!N9+'[3]EAU TCM BONGOLAVA'!N9+'[3]EAU TCM BOENY'!N9+'[3]EAU TCM ANDROY'!N9+'[3]EAU TCM MELAKY'!N9+'[3]EAU TCM ITASY'!N9+'[3]EAU TCM IHOROMBE'!N9+'[3]EAU TCM HMATSIATARA'!N9+'[3]EAU TCM DIANA'!N9+'[3]EAU TCM ALAOTRA'!N9+'[3]EAU TCM MENABE'!N9+'[3]EAU TCM ANTSINANANA'!N9+'[3]EAU TCM AMORON MANIA'!N9+'[3]EAU TCM V7V'!N9+'[3]EAU TCM VAKANA'!N9</f>
        <v>273756.26535323175</v>
      </c>
      <c r="O26" s="44">
        <f>+'[3]EAU TCM SOFIA'!O9+'[3]EAU TCM SAVA'!O9+'[3]EAU TCM BETSIBOKA'!O9+'[3]EAU TCM SE'!O9+'[3]EAU TCM SO'!O9+'[3]EAU TCM ANOSY'!O9+'[3]EAU TCM ANALA'!O9+'[3]EAU TCM ANALAMANGA'!O9+'[3]EAU TCM BONGOLAVA'!O9+'[3]EAU TCM BOENY'!O9+'[3]EAU TCM ANDROY'!O9+'[3]EAU TCM MELAKY'!O9+'[3]EAU TCM ITASY'!O9+'[3]EAU TCM IHOROMBE'!O9+'[3]EAU TCM HMATSIATARA'!O9+'[3]EAU TCM DIANA'!O9+'[3]EAU TCM ALAOTRA'!O9+'[3]EAU TCM MENABE'!O9+'[3]EAU TCM ANTSINANANA'!O9+'[3]EAU TCM AMORON MANIA'!O9+'[3]EAU TCM V7V'!O9+'[3]EAU TCM VAKANA'!O9</f>
        <v>300382.88780801819</v>
      </c>
      <c r="P26" s="44">
        <f>+'[3]EAU TCM SOFIA'!P9+'[3]EAU TCM SAVA'!P9+'[3]EAU TCM BETSIBOKA'!P9+'[3]EAU TCM SE'!P9+'[3]EAU TCM SO'!P9+'[3]EAU TCM ANOSY'!P9+'[3]EAU TCM ANALA'!P9+'[3]EAU TCM ANALAMANGA'!P9+'[3]EAU TCM BONGOLAVA'!P9+'[3]EAU TCM BOENY'!P9+'[3]EAU TCM ANDROY'!P9+'[3]EAU TCM MELAKY'!P9+'[3]EAU TCM ITASY'!P9+'[3]EAU TCM IHOROMBE'!P9+'[3]EAU TCM HMATSIATARA'!P9+'[3]EAU TCM DIANA'!P9+'[3]EAU TCM ALAOTRA'!P9+'[3]EAU TCM MENABE'!P9+'[3]EAU TCM ANTSINANANA'!P9+'[3]EAU TCM AMORON MANIA'!P9+'[3]EAU TCM V7V'!P9+'[3]EAU TCM VAKANA'!P9</f>
        <v>392042.92140424735</v>
      </c>
      <c r="Q26" s="44">
        <f>+'[3]EAU TCM SOFIA'!Q9+'[3]EAU TCM SAVA'!Q9+'[3]EAU TCM BETSIBOKA'!Q9+'[3]EAU TCM SE'!Q9+'[3]EAU TCM SO'!Q9+'[3]EAU TCM ANOSY'!Q9+'[3]EAU TCM ANALA'!Q9+'[3]EAU TCM ANALAMANGA'!Q9+'[3]EAU TCM BONGOLAVA'!Q9+'[3]EAU TCM BOENY'!Q9+'[3]EAU TCM ANDROY'!Q9+'[3]EAU TCM MELAKY'!Q9+'[3]EAU TCM ITASY'!Q9+'[3]EAU TCM IHOROMBE'!Q9+'[3]EAU TCM HMATSIATARA'!Q9+'[3]EAU TCM DIANA'!Q9+'[3]EAU TCM ALAOTRA'!Q9+'[3]EAU TCM MENABE'!Q9+'[3]EAU TCM ANTSINANANA'!Q9+'[3]EAU TCM AMORON MANIA'!Q9+'[3]EAU TCM V7V'!Q9+'[3]EAU TCM VAKANA'!Q9</f>
        <v>425511.31428338692</v>
      </c>
      <c r="R26" s="44">
        <f>+'[3]EAU TCM SOFIA'!R9+'[3]EAU TCM SAVA'!R9+'[3]EAU TCM BETSIBOKA'!R9+'[3]EAU TCM SE'!R9+'[3]EAU TCM SO'!R9+'[3]EAU TCM ANOSY'!R9+'[3]EAU TCM ANALA'!R9+'[3]EAU TCM ANALAMANGA'!R9+'[3]EAU TCM BONGOLAVA'!R9+'[3]EAU TCM BOENY'!R9+'[3]EAU TCM ANDROY'!R9+'[3]EAU TCM MELAKY'!R9+'[3]EAU TCM ITASY'!R9+'[3]EAU TCM IHOROMBE'!R9+'[3]EAU TCM HMATSIATARA'!R9+'[3]EAU TCM DIANA'!R9+'[3]EAU TCM ALAOTRA'!R9+'[3]EAU TCM MENABE'!R9+'[3]EAU TCM ANTSINANANA'!R9+'[3]EAU TCM AMORON MANIA'!R9+'[3]EAU TCM V7V'!R9+'[3]EAU TCM VAKANA'!R9</f>
        <v>528873.30442827288</v>
      </c>
      <c r="S26" s="44">
        <f>+'[3]EAU TCM SOFIA'!S9+'[3]EAU TCM SAVA'!S9+'[3]EAU TCM BETSIBOKA'!S9+'[3]EAU TCM SE'!S9+'[3]EAU TCM SO'!S9+'[3]EAU TCM ANOSY'!S9+'[3]EAU TCM ANALA'!S9+'[3]EAU TCM ANALAMANGA'!S9+'[3]EAU TCM BONGOLAVA'!S9+'[3]EAU TCM BOENY'!S9+'[3]EAU TCM ANDROY'!S9+'[3]EAU TCM MELAKY'!S9+'[3]EAU TCM ITASY'!S9+'[3]EAU TCM IHOROMBE'!S9+'[3]EAU TCM HMATSIATARA'!S9+'[3]EAU TCM DIANA'!S9+'[3]EAU TCM ALAOTRA'!S9+'[3]EAU TCM MENABE'!S9+'[3]EAU TCM ANTSINANANA'!S9+'[3]EAU TCM AMORON MANIA'!S9+'[3]EAU TCM V7V'!S9+'[3]EAU TCM VAKANA'!S9</f>
        <v>589964.12345052615</v>
      </c>
      <c r="T26" s="13"/>
      <c r="U26" s="42"/>
    </row>
    <row r="27" spans="1:21" customFormat="1" ht="23.25" x14ac:dyDescent="0.25">
      <c r="B27" s="52" t="s">
        <v>54</v>
      </c>
      <c r="C27" s="52"/>
      <c r="D27" s="28"/>
      <c r="E27" s="29"/>
      <c r="F27" s="44">
        <f>+'[3]EAU TCM SOFIA'!F10+'[3]EAU TCM SAVA'!F10+'[3]EAU TCM BETSIBOKA'!F10+'[3]EAU TCM SE'!F10+'[3]EAU TCM SO'!F10+'[3]EAU TCM ANOSY'!F10+'[3]EAU TCM ANALA'!F10+'[3]EAU TCM ANALAMANGA'!F10+'[3]EAU TCM BONGOLAVA'!F10+'[3]EAU TCM BOENY'!F10+'[3]EAU TCM ANDROY'!F10+'[3]EAU TCM MELAKY'!F10+'[3]EAU TCM ITASY'!F10+'[3]EAU TCM IHOROMBE'!F10+'[3]EAU TCM HMATSIATARA'!F10+'[3]EAU TCM DIANA'!F10+'[3]EAU TCM ALAOTRA'!F10+'[3]EAU TCM MENABE'!F10+'[3]EAU TCM ANTSINANANA'!F10+'[3]EAU TCM AMORON MANIA'!F10+'[3]EAU TCM V7V'!F10+'[3]EAU TCM VAKANA'!F10</f>
        <v>640784.78797555354</v>
      </c>
      <c r="G27" s="44">
        <f>+'[3]EAU TCM SOFIA'!G10+'[3]EAU TCM SAVA'!G10+'[3]EAU TCM BETSIBOKA'!G10+'[3]EAU TCM SE'!G10+'[3]EAU TCM SO'!G10+'[3]EAU TCM ANOSY'!G10+'[3]EAU TCM ANALA'!G10+'[3]EAU TCM ANALAMANGA'!G10+'[3]EAU TCM BONGOLAVA'!G10+'[3]EAU TCM BOENY'!G10+'[3]EAU TCM ANDROY'!G10+'[3]EAU TCM MELAKY'!G10+'[3]EAU TCM ITASY'!G10+'[3]EAU TCM IHOROMBE'!G10+'[3]EAU TCM HMATSIATARA'!G10+'[3]EAU TCM DIANA'!G10+'[3]EAU TCM ALAOTRA'!G10+'[3]EAU TCM MENABE'!G10+'[3]EAU TCM ANTSINANANA'!G10+'[3]EAU TCM AMORON MANIA'!G10+'[3]EAU TCM V7V'!G10+'[3]EAU TCM VAKANA'!G10</f>
        <v>774112.83216671785</v>
      </c>
      <c r="H27" s="44">
        <f>+'[3]EAU TCM SOFIA'!H10+'[3]EAU TCM SAVA'!H10+'[3]EAU TCM BETSIBOKA'!H10+'[3]EAU TCM SE'!H10+'[3]EAU TCM SO'!H10+'[3]EAU TCM ANOSY'!H10+'[3]EAU TCM ANALA'!H10+'[3]EAU TCM ANALAMANGA'!H10+'[3]EAU TCM BONGOLAVA'!H10+'[3]EAU TCM BOENY'!H10+'[3]EAU TCM ANDROY'!H10+'[3]EAU TCM MELAKY'!H10+'[3]EAU TCM ITASY'!H10+'[3]EAU TCM IHOROMBE'!H10+'[3]EAU TCM HMATSIATARA'!H10+'[3]EAU TCM DIANA'!H10+'[3]EAU TCM ALAOTRA'!H10+'[3]EAU TCM MENABE'!H10+'[3]EAU TCM ANTSINANANA'!H10+'[3]EAU TCM AMORON MANIA'!H10+'[3]EAU TCM V7V'!H10+'[3]EAU TCM VAKANA'!H10</f>
        <v>749837.72696799983</v>
      </c>
      <c r="I27" s="44">
        <f>+'[3]EAU TCM SOFIA'!I10+'[3]EAU TCM SAVA'!I10+'[3]EAU TCM BETSIBOKA'!I10+'[3]EAU TCM SE'!I10+'[3]EAU TCM SO'!I10+'[3]EAU TCM ANOSY'!I10+'[3]EAU TCM ANALA'!I10+'[3]EAU TCM ANALAMANGA'!I10+'[3]EAU TCM BONGOLAVA'!I10+'[3]EAU TCM BOENY'!I10+'[3]EAU TCM ANDROY'!I10+'[3]EAU TCM MELAKY'!I10+'[3]EAU TCM ITASY'!I10+'[3]EAU TCM IHOROMBE'!I10+'[3]EAU TCM HMATSIATARA'!I10+'[3]EAU TCM DIANA'!I10+'[3]EAU TCM ALAOTRA'!I10+'[3]EAU TCM MENABE'!I10+'[3]EAU TCM ANTSINANANA'!I10+'[3]EAU TCM AMORON MANIA'!I10+'[3]EAU TCM V7V'!I10+'[3]EAU TCM VAKANA'!I10</f>
        <v>795377.33132190478</v>
      </c>
      <c r="J27" s="44">
        <f>+'[3]EAU TCM SOFIA'!J10+'[3]EAU TCM SAVA'!J10+'[3]EAU TCM BETSIBOKA'!J10+'[3]EAU TCM SE'!J10+'[3]EAU TCM SO'!J10+'[3]EAU TCM ANOSY'!J10+'[3]EAU TCM ANALA'!J10+'[3]EAU TCM ANALAMANGA'!J10+'[3]EAU TCM BONGOLAVA'!J10+'[3]EAU TCM BOENY'!J10+'[3]EAU TCM ANDROY'!J10+'[3]EAU TCM MELAKY'!J10+'[3]EAU TCM ITASY'!J10+'[3]EAU TCM IHOROMBE'!J10+'[3]EAU TCM HMATSIATARA'!J10+'[3]EAU TCM DIANA'!J10+'[3]EAU TCM ALAOTRA'!J10+'[3]EAU TCM MENABE'!J10+'[3]EAU TCM ANTSINANANA'!J10+'[3]EAU TCM AMORON MANIA'!J10+'[3]EAU TCM V7V'!J10+'[3]EAU TCM VAKANA'!J10</f>
        <v>930104.07952466316</v>
      </c>
      <c r="K27" s="44">
        <f>+'[3]EAU TCM SOFIA'!K10+'[3]EAU TCM SAVA'!K10+'[3]EAU TCM BETSIBOKA'!K10+'[3]EAU TCM SE'!K10+'[3]EAU TCM SO'!K10+'[3]EAU TCM ANOSY'!K10+'[3]EAU TCM ANALA'!K10+'[3]EAU TCM ANALAMANGA'!K10+'[3]EAU TCM BONGOLAVA'!K10+'[3]EAU TCM BOENY'!K10+'[3]EAU TCM ANDROY'!K10+'[3]EAU TCM MELAKY'!K10+'[3]EAU TCM ITASY'!K10+'[3]EAU TCM IHOROMBE'!K10+'[3]EAU TCM HMATSIATARA'!K10+'[3]EAU TCM DIANA'!K10+'[3]EAU TCM ALAOTRA'!K10+'[3]EAU TCM MENABE'!K10+'[3]EAU TCM ANTSINANANA'!K10+'[3]EAU TCM AMORON MANIA'!K10+'[3]EAU TCM V7V'!K10+'[3]EAU TCM VAKANA'!K10</f>
        <v>928259.21996348049</v>
      </c>
      <c r="L27" s="44">
        <f>+'[3]EAU TCM SOFIA'!L10+'[3]EAU TCM SAVA'!L10+'[3]EAU TCM BETSIBOKA'!L10+'[3]EAU TCM SE'!L10+'[3]EAU TCM SO'!L10+'[3]EAU TCM ANOSY'!L10+'[3]EAU TCM ANALA'!L10+'[3]EAU TCM ANALAMANGA'!L10+'[3]EAU TCM BONGOLAVA'!L10+'[3]EAU TCM BOENY'!L10+'[3]EAU TCM ANDROY'!L10+'[3]EAU TCM MELAKY'!L10+'[3]EAU TCM ITASY'!L10+'[3]EAU TCM IHOROMBE'!L10+'[3]EAU TCM HMATSIATARA'!L10+'[3]EAU TCM DIANA'!L10+'[3]EAU TCM ALAOTRA'!L10+'[3]EAU TCM MENABE'!L10+'[3]EAU TCM ANTSINANANA'!L10+'[3]EAU TCM AMORON MANIA'!L10+'[3]EAU TCM V7V'!L10+'[3]EAU TCM VAKANA'!L10</f>
        <v>930188.19862903876</v>
      </c>
      <c r="M27" s="44">
        <f>+'[3]EAU TCM SOFIA'!M10+'[3]EAU TCM SAVA'!M10+'[3]EAU TCM BETSIBOKA'!M10+'[3]EAU TCM SE'!M10+'[3]EAU TCM SO'!M10+'[3]EAU TCM ANOSY'!M10+'[3]EAU TCM ANALA'!M10+'[3]EAU TCM ANALAMANGA'!M10+'[3]EAU TCM BONGOLAVA'!M10+'[3]EAU TCM BOENY'!M10+'[3]EAU TCM ANDROY'!M10+'[3]EAU TCM MELAKY'!M10+'[3]EAU TCM ITASY'!M10+'[3]EAU TCM IHOROMBE'!M10+'[3]EAU TCM HMATSIATARA'!M10+'[3]EAU TCM DIANA'!M10+'[3]EAU TCM ALAOTRA'!M10+'[3]EAU TCM MENABE'!M10+'[3]EAU TCM ANTSINANANA'!M10+'[3]EAU TCM AMORON MANIA'!M10+'[3]EAU TCM V7V'!M10+'[3]EAU TCM VAKANA'!M10</f>
        <v>942496.1694102328</v>
      </c>
      <c r="N27" s="44">
        <f>+'[3]EAU TCM SOFIA'!N10+'[3]EAU TCM SAVA'!N10+'[3]EAU TCM BETSIBOKA'!N10+'[3]EAU TCM SE'!N10+'[3]EAU TCM SO'!N10+'[3]EAU TCM ANOSY'!N10+'[3]EAU TCM ANALA'!N10+'[3]EAU TCM ANALAMANGA'!N10+'[3]EAU TCM BONGOLAVA'!N10+'[3]EAU TCM BOENY'!N10+'[3]EAU TCM ANDROY'!N10+'[3]EAU TCM MELAKY'!N10+'[3]EAU TCM ITASY'!N10+'[3]EAU TCM IHOROMBE'!N10+'[3]EAU TCM HMATSIATARA'!N10+'[3]EAU TCM DIANA'!N10+'[3]EAU TCM ALAOTRA'!N10+'[3]EAU TCM MENABE'!N10+'[3]EAU TCM ANTSINANANA'!N10+'[3]EAU TCM AMORON MANIA'!N10+'[3]EAU TCM V7V'!N10+'[3]EAU TCM VAKANA'!N10</f>
        <v>1027876.0369383348</v>
      </c>
      <c r="O27" s="44">
        <f>+'[3]EAU TCM SOFIA'!O10+'[3]EAU TCM SAVA'!O10+'[3]EAU TCM BETSIBOKA'!O10+'[3]EAU TCM SE'!O10+'[3]EAU TCM SO'!O10+'[3]EAU TCM ANOSY'!O10+'[3]EAU TCM ANALA'!O10+'[3]EAU TCM ANALAMANGA'!O10+'[3]EAU TCM BONGOLAVA'!O10+'[3]EAU TCM BOENY'!O10+'[3]EAU TCM ANDROY'!O10+'[3]EAU TCM MELAKY'!O10+'[3]EAU TCM ITASY'!O10+'[3]EAU TCM IHOROMBE'!O10+'[3]EAU TCM HMATSIATARA'!O10+'[3]EAU TCM DIANA'!O10+'[3]EAU TCM ALAOTRA'!O10+'[3]EAU TCM MENABE'!O10+'[3]EAU TCM ANTSINANANA'!O10+'[3]EAU TCM AMORON MANIA'!O10+'[3]EAU TCM V7V'!O10+'[3]EAU TCM VAKANA'!O10</f>
        <v>1011761.3073559145</v>
      </c>
      <c r="P27" s="44">
        <f>+'[3]EAU TCM SOFIA'!P10+'[3]EAU TCM SAVA'!P10+'[3]EAU TCM BETSIBOKA'!P10+'[3]EAU TCM SE'!P10+'[3]EAU TCM SO'!P10+'[3]EAU TCM ANOSY'!P10+'[3]EAU TCM ANALA'!P10+'[3]EAU TCM ANALAMANGA'!P10+'[3]EAU TCM BONGOLAVA'!P10+'[3]EAU TCM BOENY'!P10+'[3]EAU TCM ANDROY'!P10+'[3]EAU TCM MELAKY'!P10+'[3]EAU TCM ITASY'!P10+'[3]EAU TCM IHOROMBE'!P10+'[3]EAU TCM HMATSIATARA'!P10+'[3]EAU TCM DIANA'!P10+'[3]EAU TCM ALAOTRA'!P10+'[3]EAU TCM MENABE'!P10+'[3]EAU TCM ANTSINANANA'!P10+'[3]EAU TCM AMORON MANIA'!P10+'[3]EAU TCM V7V'!P10+'[3]EAU TCM VAKANA'!P10</f>
        <v>1103470.0279752577</v>
      </c>
      <c r="Q27" s="44">
        <f>+'[3]EAU TCM SOFIA'!Q10+'[3]EAU TCM SAVA'!Q10+'[3]EAU TCM BETSIBOKA'!Q10+'[3]EAU TCM SE'!Q10+'[3]EAU TCM SO'!Q10+'[3]EAU TCM ANOSY'!Q10+'[3]EAU TCM ANALA'!Q10+'[3]EAU TCM ANALAMANGA'!Q10+'[3]EAU TCM BONGOLAVA'!Q10+'[3]EAU TCM BOENY'!Q10+'[3]EAU TCM ANDROY'!Q10+'[3]EAU TCM MELAKY'!Q10+'[3]EAU TCM ITASY'!Q10+'[3]EAU TCM IHOROMBE'!Q10+'[3]EAU TCM HMATSIATARA'!Q10+'[3]EAU TCM DIANA'!Q10+'[3]EAU TCM ALAOTRA'!Q10+'[3]EAU TCM MENABE'!Q10+'[3]EAU TCM ANTSINANANA'!Q10+'[3]EAU TCM AMORON MANIA'!Q10+'[3]EAU TCM V7V'!Q10+'[3]EAU TCM VAKANA'!Q10</f>
        <v>1077242.4083028389</v>
      </c>
      <c r="R27" s="44">
        <f>+'[3]EAU TCM SOFIA'!R10+'[3]EAU TCM SAVA'!R10+'[3]EAU TCM BETSIBOKA'!R10+'[3]EAU TCM SE'!R10+'[3]EAU TCM SO'!R10+'[3]EAU TCM ANOSY'!R10+'[3]EAU TCM ANALA'!R10+'[3]EAU TCM ANALAMANGA'!R10+'[3]EAU TCM BONGOLAVA'!R10+'[3]EAU TCM BOENY'!R10+'[3]EAU TCM ANDROY'!R10+'[3]EAU TCM MELAKY'!R10+'[3]EAU TCM ITASY'!R10+'[3]EAU TCM IHOROMBE'!R10+'[3]EAU TCM HMATSIATARA'!R10+'[3]EAU TCM DIANA'!R10+'[3]EAU TCM ALAOTRA'!R10+'[3]EAU TCM MENABE'!R10+'[3]EAU TCM ANTSINANANA'!R10+'[3]EAU TCM AMORON MANIA'!R10+'[3]EAU TCM V7V'!R10+'[3]EAU TCM VAKANA'!R10</f>
        <v>1005483.455532619</v>
      </c>
      <c r="S27" s="44">
        <f>+'[3]EAU TCM SOFIA'!S10+'[3]EAU TCM SAVA'!S10+'[3]EAU TCM BETSIBOKA'!S10+'[3]EAU TCM SE'!S10+'[3]EAU TCM SO'!S10+'[3]EAU TCM ANOSY'!S10+'[3]EAU TCM ANALA'!S10+'[3]EAU TCM ANALAMANGA'!S10+'[3]EAU TCM BONGOLAVA'!S10+'[3]EAU TCM BOENY'!S10+'[3]EAU TCM ANDROY'!S10+'[3]EAU TCM MELAKY'!S10+'[3]EAU TCM ITASY'!S10+'[3]EAU TCM IHOROMBE'!S10+'[3]EAU TCM HMATSIATARA'!S10+'[3]EAU TCM DIANA'!S10+'[3]EAU TCM ALAOTRA'!S10+'[3]EAU TCM MENABE'!S10+'[3]EAU TCM ANTSINANANA'!S10+'[3]EAU TCM AMORON MANIA'!S10+'[3]EAU TCM V7V'!S10+'[3]EAU TCM VAKANA'!S10</f>
        <v>1164899.1167248234</v>
      </c>
      <c r="T27" s="13"/>
      <c r="U27" s="42"/>
    </row>
    <row r="28" spans="1:21" customFormat="1" ht="23.25" x14ac:dyDescent="0.25">
      <c r="B28" s="52" t="s">
        <v>55</v>
      </c>
      <c r="C28" s="52"/>
      <c r="D28" s="28"/>
      <c r="E28" s="29"/>
      <c r="F28" s="44">
        <f>+'[3]EAU TCM SOFIA'!F11+'[3]EAU TCM SAVA'!F11+'[3]EAU TCM BETSIBOKA'!F11+'[3]EAU TCM SE'!F11+'[3]EAU TCM SO'!F11+'[3]EAU TCM ANOSY'!F11+'[3]EAU TCM ANALA'!F11+'[3]EAU TCM ANALAMANGA'!F11+'[3]EAU TCM BONGOLAVA'!F11+'[3]EAU TCM BOENY'!F11+'[3]EAU TCM ANDROY'!F11+'[3]EAU TCM MELAKY'!F11+'[3]EAU TCM ITASY'!F11+'[3]EAU TCM IHOROMBE'!F11+'[3]EAU TCM HMATSIATARA'!F11+'[3]EAU TCM DIANA'!F11+'[3]EAU TCM ALAOTRA'!F11+'[3]EAU TCM MENABE'!F11+'[3]EAU TCM ANTSINANANA'!F11+'[3]EAU TCM AMORON MANIA'!F11+'[3]EAU TCM V7V'!F11+'[3]EAU TCM VAKANA'!F11</f>
        <v>107627.98936253562</v>
      </c>
      <c r="G28" s="44">
        <f>+'[3]EAU TCM SOFIA'!G11+'[3]EAU TCM SAVA'!G11+'[3]EAU TCM BETSIBOKA'!G11+'[3]EAU TCM SE'!G11+'[3]EAU TCM SO'!G11+'[3]EAU TCM ANOSY'!G11+'[3]EAU TCM ANALA'!G11+'[3]EAU TCM ANALAMANGA'!G11+'[3]EAU TCM BONGOLAVA'!G11+'[3]EAU TCM BOENY'!G11+'[3]EAU TCM ANDROY'!G11+'[3]EAU TCM MELAKY'!G11+'[3]EAU TCM ITASY'!G11+'[3]EAU TCM IHOROMBE'!G11+'[3]EAU TCM HMATSIATARA'!G11+'[3]EAU TCM DIANA'!G11+'[3]EAU TCM ALAOTRA'!G11+'[3]EAU TCM MENABE'!G11+'[3]EAU TCM ANTSINANANA'!G11+'[3]EAU TCM AMORON MANIA'!G11+'[3]EAU TCM V7V'!G11+'[3]EAU TCM VAKANA'!G11</f>
        <v>226566.56813541215</v>
      </c>
      <c r="H28" s="44">
        <f>+'[3]EAU TCM SOFIA'!H11+'[3]EAU TCM SAVA'!H11+'[3]EAU TCM BETSIBOKA'!H11+'[3]EAU TCM SE'!H11+'[3]EAU TCM SO'!H11+'[3]EAU TCM ANOSY'!H11+'[3]EAU TCM ANALA'!H11+'[3]EAU TCM ANALAMANGA'!H11+'[3]EAU TCM BONGOLAVA'!H11+'[3]EAU TCM BOENY'!H11+'[3]EAU TCM ANDROY'!H11+'[3]EAU TCM MELAKY'!H11+'[3]EAU TCM ITASY'!H11+'[3]EAU TCM IHOROMBE'!H11+'[3]EAU TCM HMATSIATARA'!H11+'[3]EAU TCM DIANA'!H11+'[3]EAU TCM ALAOTRA'!H11+'[3]EAU TCM MENABE'!H11+'[3]EAU TCM ANTSINANANA'!H11+'[3]EAU TCM AMORON MANIA'!H11+'[3]EAU TCM V7V'!H11+'[3]EAU TCM VAKANA'!H11</f>
        <v>260833.09570574784</v>
      </c>
      <c r="I28" s="44">
        <f>+'[3]EAU TCM SOFIA'!I11+'[3]EAU TCM SAVA'!I11+'[3]EAU TCM BETSIBOKA'!I11+'[3]EAU TCM SE'!I11+'[3]EAU TCM SO'!I11+'[3]EAU TCM ANOSY'!I11+'[3]EAU TCM ANALA'!I11+'[3]EAU TCM ANALAMANGA'!I11+'[3]EAU TCM BONGOLAVA'!I11+'[3]EAU TCM BOENY'!I11+'[3]EAU TCM ANDROY'!I11+'[3]EAU TCM MELAKY'!I11+'[3]EAU TCM ITASY'!I11+'[3]EAU TCM IHOROMBE'!I11+'[3]EAU TCM HMATSIATARA'!I11+'[3]EAU TCM DIANA'!I11+'[3]EAU TCM ALAOTRA'!I11+'[3]EAU TCM MENABE'!I11+'[3]EAU TCM ANTSINANANA'!I11+'[3]EAU TCM AMORON MANIA'!I11+'[3]EAU TCM V7V'!I11+'[3]EAU TCM VAKANA'!I11</f>
        <v>339363.68229828821</v>
      </c>
      <c r="J28" s="44">
        <f>+'[3]EAU TCM SOFIA'!J11+'[3]EAU TCM SAVA'!J11+'[3]EAU TCM BETSIBOKA'!J11+'[3]EAU TCM SE'!J11+'[3]EAU TCM SO'!J11+'[3]EAU TCM ANOSY'!J11+'[3]EAU TCM ANALA'!J11+'[3]EAU TCM ANALAMANGA'!J11+'[3]EAU TCM BONGOLAVA'!J11+'[3]EAU TCM BOENY'!J11+'[3]EAU TCM ANDROY'!J11+'[3]EAU TCM MELAKY'!J11+'[3]EAU TCM ITASY'!J11+'[3]EAU TCM IHOROMBE'!J11+'[3]EAU TCM HMATSIATARA'!J11+'[3]EAU TCM DIANA'!J11+'[3]EAU TCM ALAOTRA'!J11+'[3]EAU TCM MENABE'!J11+'[3]EAU TCM ANTSINANANA'!J11+'[3]EAU TCM AMORON MANIA'!J11+'[3]EAU TCM V7V'!J11+'[3]EAU TCM VAKANA'!J11</f>
        <v>287471.81932698691</v>
      </c>
      <c r="K28" s="44">
        <f>+'[3]EAU TCM SOFIA'!K11+'[3]EAU TCM SAVA'!K11+'[3]EAU TCM BETSIBOKA'!K11+'[3]EAU TCM SE'!K11+'[3]EAU TCM SO'!K11+'[3]EAU TCM ANOSY'!K11+'[3]EAU TCM ANALA'!K11+'[3]EAU TCM ANALAMANGA'!K11+'[3]EAU TCM BONGOLAVA'!K11+'[3]EAU TCM BOENY'!K11+'[3]EAU TCM ANDROY'!K11+'[3]EAU TCM MELAKY'!K11+'[3]EAU TCM ITASY'!K11+'[3]EAU TCM IHOROMBE'!K11+'[3]EAU TCM HMATSIATARA'!K11+'[3]EAU TCM DIANA'!K11+'[3]EAU TCM ALAOTRA'!K11+'[3]EAU TCM MENABE'!K11+'[3]EAU TCM ANTSINANANA'!K11+'[3]EAU TCM AMORON MANIA'!K11+'[3]EAU TCM V7V'!K11+'[3]EAU TCM VAKANA'!K11</f>
        <v>322351.41522460873</v>
      </c>
      <c r="L28" s="44">
        <f>+'[3]EAU TCM SOFIA'!L11+'[3]EAU TCM SAVA'!L11+'[3]EAU TCM BETSIBOKA'!L11+'[3]EAU TCM SE'!L11+'[3]EAU TCM SO'!L11+'[3]EAU TCM ANOSY'!L11+'[3]EAU TCM ANALA'!L11+'[3]EAU TCM ANALAMANGA'!L11+'[3]EAU TCM BONGOLAVA'!L11+'[3]EAU TCM BOENY'!L11+'[3]EAU TCM ANDROY'!L11+'[3]EAU TCM MELAKY'!L11+'[3]EAU TCM ITASY'!L11+'[3]EAU TCM IHOROMBE'!L11+'[3]EAU TCM HMATSIATARA'!L11+'[3]EAU TCM DIANA'!L11+'[3]EAU TCM ALAOTRA'!L11+'[3]EAU TCM MENABE'!L11+'[3]EAU TCM ANTSINANANA'!L11+'[3]EAU TCM AMORON MANIA'!L11+'[3]EAU TCM V7V'!L11+'[3]EAU TCM VAKANA'!L11</f>
        <v>307943.86190752196</v>
      </c>
      <c r="M28" s="44">
        <f>+'[3]EAU TCM SOFIA'!M11+'[3]EAU TCM SAVA'!M11+'[3]EAU TCM BETSIBOKA'!M11+'[3]EAU TCM SE'!M11+'[3]EAU TCM SO'!M11+'[3]EAU TCM ANOSY'!M11+'[3]EAU TCM ANALA'!M11+'[3]EAU TCM ANALAMANGA'!M11+'[3]EAU TCM BONGOLAVA'!M11+'[3]EAU TCM BOENY'!M11+'[3]EAU TCM ANDROY'!M11+'[3]EAU TCM MELAKY'!M11+'[3]EAU TCM ITASY'!M11+'[3]EAU TCM IHOROMBE'!M11+'[3]EAU TCM HMATSIATARA'!M11+'[3]EAU TCM DIANA'!M11+'[3]EAU TCM ALAOTRA'!M11+'[3]EAU TCM MENABE'!M11+'[3]EAU TCM ANTSINANANA'!M11+'[3]EAU TCM AMORON MANIA'!M11+'[3]EAU TCM V7V'!M11+'[3]EAU TCM VAKANA'!M11</f>
        <v>349493.1397016113</v>
      </c>
      <c r="N28" s="44">
        <f>+'[3]EAU TCM SOFIA'!N11+'[3]EAU TCM SAVA'!N11+'[3]EAU TCM BETSIBOKA'!N11+'[3]EAU TCM SE'!N11+'[3]EAU TCM SO'!N11+'[3]EAU TCM ANOSY'!N11+'[3]EAU TCM ANALA'!N11+'[3]EAU TCM ANALAMANGA'!N11+'[3]EAU TCM BONGOLAVA'!N11+'[3]EAU TCM BOENY'!N11+'[3]EAU TCM ANDROY'!N11+'[3]EAU TCM MELAKY'!N11+'[3]EAU TCM ITASY'!N11+'[3]EAU TCM IHOROMBE'!N11+'[3]EAU TCM HMATSIATARA'!N11+'[3]EAU TCM DIANA'!N11+'[3]EAU TCM ALAOTRA'!N11+'[3]EAU TCM MENABE'!N11+'[3]EAU TCM ANTSINANANA'!N11+'[3]EAU TCM AMORON MANIA'!N11+'[3]EAU TCM V7V'!N11+'[3]EAU TCM VAKANA'!N11</f>
        <v>402110.80309158721</v>
      </c>
      <c r="O28" s="44">
        <f>+'[3]EAU TCM SOFIA'!O11+'[3]EAU TCM SAVA'!O11+'[3]EAU TCM BETSIBOKA'!O11+'[3]EAU TCM SE'!O11+'[3]EAU TCM SO'!O11+'[3]EAU TCM ANOSY'!O11+'[3]EAU TCM ANALA'!O11+'[3]EAU TCM ANALAMANGA'!O11+'[3]EAU TCM BONGOLAVA'!O11+'[3]EAU TCM BOENY'!O11+'[3]EAU TCM ANDROY'!O11+'[3]EAU TCM MELAKY'!O11+'[3]EAU TCM ITASY'!O11+'[3]EAU TCM IHOROMBE'!O11+'[3]EAU TCM HMATSIATARA'!O11+'[3]EAU TCM DIANA'!O11+'[3]EAU TCM ALAOTRA'!O11+'[3]EAU TCM MENABE'!O11+'[3]EAU TCM ANTSINANANA'!O11+'[3]EAU TCM AMORON MANIA'!O11+'[3]EAU TCM V7V'!O11+'[3]EAU TCM VAKANA'!O11</f>
        <v>399406.98715075257</v>
      </c>
      <c r="P28" s="44">
        <f>+'[3]EAU TCM SOFIA'!P11+'[3]EAU TCM SAVA'!P11+'[3]EAU TCM BETSIBOKA'!P11+'[3]EAU TCM SE'!P11+'[3]EAU TCM SO'!P11+'[3]EAU TCM ANOSY'!P11+'[3]EAU TCM ANALA'!P11+'[3]EAU TCM ANALAMANGA'!P11+'[3]EAU TCM BONGOLAVA'!P11+'[3]EAU TCM BOENY'!P11+'[3]EAU TCM ANDROY'!P11+'[3]EAU TCM MELAKY'!P11+'[3]EAU TCM ITASY'!P11+'[3]EAU TCM IHOROMBE'!P11+'[3]EAU TCM HMATSIATARA'!P11+'[3]EAU TCM DIANA'!P11+'[3]EAU TCM ALAOTRA'!P11+'[3]EAU TCM MENABE'!P11+'[3]EAU TCM ANTSINANANA'!P11+'[3]EAU TCM AMORON MANIA'!P11+'[3]EAU TCM V7V'!P11+'[3]EAU TCM VAKANA'!P11</f>
        <v>418357.50794797228</v>
      </c>
      <c r="Q28" s="44">
        <f>+'[3]EAU TCM SOFIA'!Q11+'[3]EAU TCM SAVA'!Q11+'[3]EAU TCM BETSIBOKA'!Q11+'[3]EAU TCM SE'!Q11+'[3]EAU TCM SO'!Q11+'[3]EAU TCM ANOSY'!Q11+'[3]EAU TCM ANALA'!Q11+'[3]EAU TCM ANALAMANGA'!Q11+'[3]EAU TCM BONGOLAVA'!Q11+'[3]EAU TCM BOENY'!Q11+'[3]EAU TCM ANDROY'!Q11+'[3]EAU TCM MELAKY'!Q11+'[3]EAU TCM ITASY'!Q11+'[3]EAU TCM IHOROMBE'!Q11+'[3]EAU TCM HMATSIATARA'!Q11+'[3]EAU TCM DIANA'!Q11+'[3]EAU TCM ALAOTRA'!Q11+'[3]EAU TCM MENABE'!Q11+'[3]EAU TCM ANTSINANANA'!Q11+'[3]EAU TCM AMORON MANIA'!Q11+'[3]EAU TCM V7V'!Q11+'[3]EAU TCM VAKANA'!Q11</f>
        <v>382129.23931448441</v>
      </c>
      <c r="R28" s="44">
        <f>+'[3]EAU TCM SOFIA'!R11+'[3]EAU TCM SAVA'!R11+'[3]EAU TCM BETSIBOKA'!R11+'[3]EAU TCM SE'!R11+'[3]EAU TCM SO'!R11+'[3]EAU TCM ANOSY'!R11+'[3]EAU TCM ANALA'!R11+'[3]EAU TCM ANALAMANGA'!R11+'[3]EAU TCM BONGOLAVA'!R11+'[3]EAU TCM BOENY'!R11+'[3]EAU TCM ANDROY'!R11+'[3]EAU TCM MELAKY'!R11+'[3]EAU TCM ITASY'!R11+'[3]EAU TCM IHOROMBE'!R11+'[3]EAU TCM HMATSIATARA'!R11+'[3]EAU TCM DIANA'!R11+'[3]EAU TCM ALAOTRA'!R11+'[3]EAU TCM MENABE'!R11+'[3]EAU TCM ANTSINANANA'!R11+'[3]EAU TCM AMORON MANIA'!R11+'[3]EAU TCM V7V'!R11+'[3]EAU TCM VAKANA'!R11</f>
        <v>475498.77164537081</v>
      </c>
      <c r="S28" s="44">
        <f>+'[3]EAU TCM SOFIA'!S11+'[3]EAU TCM SAVA'!S11+'[3]EAU TCM BETSIBOKA'!S11+'[3]EAU TCM SE'!S11+'[3]EAU TCM SO'!S11+'[3]EAU TCM ANOSY'!S11+'[3]EAU TCM ANALA'!S11+'[3]EAU TCM ANALAMANGA'!S11+'[3]EAU TCM BONGOLAVA'!S11+'[3]EAU TCM BOENY'!S11+'[3]EAU TCM ANDROY'!S11+'[3]EAU TCM MELAKY'!S11+'[3]EAU TCM ITASY'!S11+'[3]EAU TCM IHOROMBE'!S11+'[3]EAU TCM HMATSIATARA'!S11+'[3]EAU TCM DIANA'!S11+'[3]EAU TCM ALAOTRA'!S11+'[3]EAU TCM MENABE'!S11+'[3]EAU TCM ANTSINANANA'!S11+'[3]EAU TCM AMORON MANIA'!S11+'[3]EAU TCM V7V'!S11+'[3]EAU TCM VAKANA'!S11</f>
        <v>368046.04131930869</v>
      </c>
      <c r="T28" s="13"/>
      <c r="U28" s="42"/>
    </row>
    <row r="29" spans="1:21" customFormat="1" ht="23.25" x14ac:dyDescent="0.25">
      <c r="B29" s="52" t="s">
        <v>56</v>
      </c>
      <c r="C29" s="52"/>
      <c r="D29" s="28"/>
      <c r="E29" s="29"/>
      <c r="F29" s="44">
        <f>+'[3]EAU TCM SOFIA'!F12+'[3]EAU TCM SAVA'!F12+'[3]EAU TCM BETSIBOKA'!F12+'[3]EAU TCM SE'!F12+'[3]EAU TCM SO'!F12+'[3]EAU TCM ANOSY'!F12+'[3]EAU TCM ANALA'!F12+'[3]EAU TCM ANALAMANGA'!F12+'[3]EAU TCM BONGOLAVA'!F12+'[3]EAU TCM BOENY'!F12+'[3]EAU TCM ANDROY'!F12+'[3]EAU TCM MELAKY'!F12+'[3]EAU TCM ITASY'!F12+'[3]EAU TCM IHOROMBE'!F12+'[3]EAU TCM HMATSIATARA'!F12+'[3]EAU TCM DIANA'!F12+'[3]EAU TCM ALAOTRA'!F12+'[3]EAU TCM MENABE'!F12+'[3]EAU TCM ANTSINANANA'!F12+'[3]EAU TCM AMORON MANIA'!F12+'[3]EAU TCM V7V'!F12+'[3]EAU TCM VAKANA'!F12</f>
        <v>77157.075298298427</v>
      </c>
      <c r="G29" s="44">
        <f>+'[3]EAU TCM SOFIA'!G12+'[3]EAU TCM SAVA'!G12+'[3]EAU TCM BETSIBOKA'!G12+'[3]EAU TCM SE'!G12+'[3]EAU TCM SO'!G12+'[3]EAU TCM ANOSY'!G12+'[3]EAU TCM ANALA'!G12+'[3]EAU TCM ANALAMANGA'!G12+'[3]EAU TCM BONGOLAVA'!G12+'[3]EAU TCM BOENY'!G12+'[3]EAU TCM ANDROY'!G12+'[3]EAU TCM MELAKY'!G12+'[3]EAU TCM ITASY'!G12+'[3]EAU TCM IHOROMBE'!G12+'[3]EAU TCM HMATSIATARA'!G12+'[3]EAU TCM DIANA'!G12+'[3]EAU TCM ALAOTRA'!G12+'[3]EAU TCM MENABE'!G12+'[3]EAU TCM ANTSINANANA'!G12+'[3]EAU TCM AMORON MANIA'!G12+'[3]EAU TCM V7V'!G12+'[3]EAU TCM VAKANA'!G12</f>
        <v>77512.107652824416</v>
      </c>
      <c r="H29" s="44">
        <f>+'[3]EAU TCM SOFIA'!H12+'[3]EAU TCM SAVA'!H12+'[3]EAU TCM BETSIBOKA'!H12+'[3]EAU TCM SE'!H12+'[3]EAU TCM SO'!H12+'[3]EAU TCM ANOSY'!H12+'[3]EAU TCM ANALA'!H12+'[3]EAU TCM ANALAMANGA'!H12+'[3]EAU TCM BONGOLAVA'!H12+'[3]EAU TCM BOENY'!H12+'[3]EAU TCM ANDROY'!H12+'[3]EAU TCM MELAKY'!H12+'[3]EAU TCM ITASY'!H12+'[3]EAU TCM IHOROMBE'!H12+'[3]EAU TCM HMATSIATARA'!H12+'[3]EAU TCM DIANA'!H12+'[3]EAU TCM ALAOTRA'!H12+'[3]EAU TCM MENABE'!H12+'[3]EAU TCM ANTSINANANA'!H12+'[3]EAU TCM AMORON MANIA'!H12+'[3]EAU TCM V7V'!H12+'[3]EAU TCM VAKANA'!H12</f>
        <v>87662.382445342417</v>
      </c>
      <c r="I29" s="44">
        <f>+'[3]EAU TCM SOFIA'!I12+'[3]EAU TCM SAVA'!I12+'[3]EAU TCM BETSIBOKA'!I12+'[3]EAU TCM SE'!I12+'[3]EAU TCM SO'!I12+'[3]EAU TCM ANOSY'!I12+'[3]EAU TCM ANALA'!I12+'[3]EAU TCM ANALAMANGA'!I12+'[3]EAU TCM BONGOLAVA'!I12+'[3]EAU TCM BOENY'!I12+'[3]EAU TCM ANDROY'!I12+'[3]EAU TCM MELAKY'!I12+'[3]EAU TCM ITASY'!I12+'[3]EAU TCM IHOROMBE'!I12+'[3]EAU TCM HMATSIATARA'!I12+'[3]EAU TCM DIANA'!I12+'[3]EAU TCM ALAOTRA'!I12+'[3]EAU TCM MENABE'!I12+'[3]EAU TCM ANTSINANANA'!I12+'[3]EAU TCM AMORON MANIA'!I12+'[3]EAU TCM V7V'!I12+'[3]EAU TCM VAKANA'!I12</f>
        <v>97110.809107602719</v>
      </c>
      <c r="J29" s="44">
        <f>+'[3]EAU TCM SOFIA'!J12+'[3]EAU TCM SAVA'!J12+'[3]EAU TCM BETSIBOKA'!J12+'[3]EAU TCM SE'!J12+'[3]EAU TCM SO'!J12+'[3]EAU TCM ANOSY'!J12+'[3]EAU TCM ANALA'!J12+'[3]EAU TCM ANALAMANGA'!J12+'[3]EAU TCM BONGOLAVA'!J12+'[3]EAU TCM BOENY'!J12+'[3]EAU TCM ANDROY'!J12+'[3]EAU TCM MELAKY'!J12+'[3]EAU TCM ITASY'!J12+'[3]EAU TCM IHOROMBE'!J12+'[3]EAU TCM HMATSIATARA'!J12+'[3]EAU TCM DIANA'!J12+'[3]EAU TCM ALAOTRA'!J12+'[3]EAU TCM MENABE'!J12+'[3]EAU TCM ANTSINANANA'!J12+'[3]EAU TCM AMORON MANIA'!J12+'[3]EAU TCM V7V'!J12+'[3]EAU TCM VAKANA'!J12</f>
        <v>104081.09273923015</v>
      </c>
      <c r="K29" s="44">
        <f>+'[3]EAU TCM SOFIA'!K12+'[3]EAU TCM SAVA'!K12+'[3]EAU TCM BETSIBOKA'!K12+'[3]EAU TCM SE'!K12+'[3]EAU TCM SO'!K12+'[3]EAU TCM ANOSY'!K12+'[3]EAU TCM ANALA'!K12+'[3]EAU TCM ANALAMANGA'!K12+'[3]EAU TCM BONGOLAVA'!K12+'[3]EAU TCM BOENY'!K12+'[3]EAU TCM ANDROY'!K12+'[3]EAU TCM MELAKY'!K12+'[3]EAU TCM ITASY'!K12+'[3]EAU TCM IHOROMBE'!K12+'[3]EAU TCM HMATSIATARA'!K12+'[3]EAU TCM DIANA'!K12+'[3]EAU TCM ALAOTRA'!K12+'[3]EAU TCM MENABE'!K12+'[3]EAU TCM ANTSINANANA'!K12+'[3]EAU TCM AMORON MANIA'!K12+'[3]EAU TCM V7V'!K12+'[3]EAU TCM VAKANA'!K12</f>
        <v>116431.87341119385</v>
      </c>
      <c r="L29" s="44">
        <f>+'[3]EAU TCM SOFIA'!L12+'[3]EAU TCM SAVA'!L12+'[3]EAU TCM BETSIBOKA'!L12+'[3]EAU TCM SE'!L12+'[3]EAU TCM SO'!L12+'[3]EAU TCM ANOSY'!L12+'[3]EAU TCM ANALA'!L12+'[3]EAU TCM ANALAMANGA'!L12+'[3]EAU TCM BONGOLAVA'!L12+'[3]EAU TCM BOENY'!L12+'[3]EAU TCM ANDROY'!L12+'[3]EAU TCM MELAKY'!L12+'[3]EAU TCM ITASY'!L12+'[3]EAU TCM IHOROMBE'!L12+'[3]EAU TCM HMATSIATARA'!L12+'[3]EAU TCM DIANA'!L12+'[3]EAU TCM ALAOTRA'!L12+'[3]EAU TCM MENABE'!L12+'[3]EAU TCM ANTSINANANA'!L12+'[3]EAU TCM AMORON MANIA'!L12+'[3]EAU TCM V7V'!L12+'[3]EAU TCM VAKANA'!L12</f>
        <v>127886.64215556903</v>
      </c>
      <c r="M29" s="44">
        <f>+'[3]EAU TCM SOFIA'!M12+'[3]EAU TCM SAVA'!M12+'[3]EAU TCM BETSIBOKA'!M12+'[3]EAU TCM SE'!M12+'[3]EAU TCM SO'!M12+'[3]EAU TCM ANOSY'!M12+'[3]EAU TCM ANALA'!M12+'[3]EAU TCM ANALAMANGA'!M12+'[3]EAU TCM BONGOLAVA'!M12+'[3]EAU TCM BOENY'!M12+'[3]EAU TCM ANDROY'!M12+'[3]EAU TCM MELAKY'!M12+'[3]EAU TCM ITASY'!M12+'[3]EAU TCM IHOROMBE'!M12+'[3]EAU TCM HMATSIATARA'!M12+'[3]EAU TCM DIANA'!M12+'[3]EAU TCM ALAOTRA'!M12+'[3]EAU TCM MENABE'!M12+'[3]EAU TCM ANTSINANANA'!M12+'[3]EAU TCM AMORON MANIA'!M12+'[3]EAU TCM V7V'!M12+'[3]EAU TCM VAKANA'!M12</f>
        <v>139558.26896673322</v>
      </c>
      <c r="N29" s="44">
        <f>+'[3]EAU TCM SOFIA'!N12+'[3]EAU TCM SAVA'!N12+'[3]EAU TCM BETSIBOKA'!N12+'[3]EAU TCM SE'!N12+'[3]EAU TCM SO'!N12+'[3]EAU TCM ANOSY'!N12+'[3]EAU TCM ANALA'!N12+'[3]EAU TCM ANALAMANGA'!N12+'[3]EAU TCM BONGOLAVA'!N12+'[3]EAU TCM BOENY'!N12+'[3]EAU TCM ANDROY'!N12+'[3]EAU TCM MELAKY'!N12+'[3]EAU TCM ITASY'!N12+'[3]EAU TCM IHOROMBE'!N12+'[3]EAU TCM HMATSIATARA'!N12+'[3]EAU TCM DIANA'!N12+'[3]EAU TCM ALAOTRA'!N12+'[3]EAU TCM MENABE'!N12+'[3]EAU TCM ANTSINANANA'!N12+'[3]EAU TCM AMORON MANIA'!N12+'[3]EAU TCM V7V'!N12+'[3]EAU TCM VAKANA'!N12</f>
        <v>150384.13534929842</v>
      </c>
      <c r="O29" s="44">
        <f>+'[3]EAU TCM SOFIA'!O12+'[3]EAU TCM SAVA'!O12+'[3]EAU TCM BETSIBOKA'!O12+'[3]EAU TCM SE'!O12+'[3]EAU TCM SO'!O12+'[3]EAU TCM ANOSY'!O12+'[3]EAU TCM ANALA'!O12+'[3]EAU TCM ANALAMANGA'!O12+'[3]EAU TCM BONGOLAVA'!O12+'[3]EAU TCM BOENY'!O12+'[3]EAU TCM ANDROY'!O12+'[3]EAU TCM MELAKY'!O12+'[3]EAU TCM ITASY'!O12+'[3]EAU TCM IHOROMBE'!O12+'[3]EAU TCM HMATSIATARA'!O12+'[3]EAU TCM DIANA'!O12+'[3]EAU TCM ALAOTRA'!O12+'[3]EAU TCM MENABE'!O12+'[3]EAU TCM ANTSINANANA'!O12+'[3]EAU TCM AMORON MANIA'!O12+'[3]EAU TCM V7V'!O12+'[3]EAU TCM VAKANA'!O12</f>
        <v>164588.26767412663</v>
      </c>
      <c r="P29" s="44">
        <f>+'[3]EAU TCM SOFIA'!P12+'[3]EAU TCM SAVA'!P12+'[3]EAU TCM BETSIBOKA'!P12+'[3]EAU TCM SE'!P12+'[3]EAU TCM SO'!P12+'[3]EAU TCM ANOSY'!P12+'[3]EAU TCM ANALA'!P12+'[3]EAU TCM ANALAMANGA'!P12+'[3]EAU TCM BONGOLAVA'!P12+'[3]EAU TCM BOENY'!P12+'[3]EAU TCM ANDROY'!P12+'[3]EAU TCM MELAKY'!P12+'[3]EAU TCM ITASY'!P12+'[3]EAU TCM IHOROMBE'!P12+'[3]EAU TCM HMATSIATARA'!P12+'[3]EAU TCM DIANA'!P12+'[3]EAU TCM ALAOTRA'!P12+'[3]EAU TCM MENABE'!P12+'[3]EAU TCM ANTSINANANA'!P12+'[3]EAU TCM AMORON MANIA'!P12+'[3]EAU TCM V7V'!P12+'[3]EAU TCM VAKANA'!P12</f>
        <v>180325.42615649375</v>
      </c>
      <c r="Q29" s="44">
        <f>+'[3]EAU TCM SOFIA'!Q12+'[3]EAU TCM SAVA'!Q12+'[3]EAU TCM BETSIBOKA'!Q12+'[3]EAU TCM SE'!Q12+'[3]EAU TCM SO'!Q12+'[3]EAU TCM ANOSY'!Q12+'[3]EAU TCM ANALA'!Q12+'[3]EAU TCM ANALAMANGA'!Q12+'[3]EAU TCM BONGOLAVA'!Q12+'[3]EAU TCM BOENY'!Q12+'[3]EAU TCM ANDROY'!Q12+'[3]EAU TCM MELAKY'!Q12+'[3]EAU TCM ITASY'!Q12+'[3]EAU TCM IHOROMBE'!Q12+'[3]EAU TCM HMATSIATARA'!Q12+'[3]EAU TCM DIANA'!Q12+'[3]EAU TCM ALAOTRA'!Q12+'[3]EAU TCM MENABE'!Q12+'[3]EAU TCM ANTSINANANA'!Q12+'[3]EAU TCM AMORON MANIA'!Q12+'[3]EAU TCM V7V'!Q12+'[3]EAU TCM VAKANA'!Q12</f>
        <v>190056.59816354685</v>
      </c>
      <c r="R29" s="44">
        <f>+'[3]EAU TCM SOFIA'!R12+'[3]EAU TCM SAVA'!R12+'[3]EAU TCM BETSIBOKA'!R12+'[3]EAU TCM SE'!R12+'[3]EAU TCM SO'!R12+'[3]EAU TCM ANOSY'!R12+'[3]EAU TCM ANALA'!R12+'[3]EAU TCM ANALAMANGA'!R12+'[3]EAU TCM BONGOLAVA'!R12+'[3]EAU TCM BOENY'!R12+'[3]EAU TCM ANDROY'!R12+'[3]EAU TCM MELAKY'!R12+'[3]EAU TCM ITASY'!R12+'[3]EAU TCM IHOROMBE'!R12+'[3]EAU TCM HMATSIATARA'!R12+'[3]EAU TCM DIANA'!R12+'[3]EAU TCM ALAOTRA'!R12+'[3]EAU TCM MENABE'!R12+'[3]EAU TCM ANTSINANANA'!R12+'[3]EAU TCM AMORON MANIA'!R12+'[3]EAU TCM V7V'!R12+'[3]EAU TCM VAKANA'!R12</f>
        <v>204883.95939535479</v>
      </c>
      <c r="S29" s="44">
        <f>+'[3]EAU TCM SOFIA'!S12+'[3]EAU TCM SAVA'!S12+'[3]EAU TCM BETSIBOKA'!S12+'[3]EAU TCM SE'!S12+'[3]EAU TCM SO'!S12+'[3]EAU TCM ANOSY'!S12+'[3]EAU TCM ANALA'!S12+'[3]EAU TCM ANALAMANGA'!S12+'[3]EAU TCM BONGOLAVA'!S12+'[3]EAU TCM BOENY'!S12+'[3]EAU TCM ANDROY'!S12+'[3]EAU TCM MELAKY'!S12+'[3]EAU TCM ITASY'!S12+'[3]EAU TCM IHOROMBE'!S12+'[3]EAU TCM HMATSIATARA'!S12+'[3]EAU TCM DIANA'!S12+'[3]EAU TCM ALAOTRA'!S12+'[3]EAU TCM MENABE'!S12+'[3]EAU TCM ANTSINANANA'!S12+'[3]EAU TCM AMORON MANIA'!S12+'[3]EAU TCM V7V'!S12+'[3]EAU TCM VAKANA'!S12</f>
        <v>218048.38543188811</v>
      </c>
      <c r="T29" s="13"/>
      <c r="U29" s="42"/>
    </row>
    <row r="30" spans="1:21" customFormat="1" ht="23.25" x14ac:dyDescent="0.25">
      <c r="B30" s="52" t="s">
        <v>57</v>
      </c>
      <c r="C30" s="52"/>
      <c r="D30" s="28"/>
      <c r="E30" s="29"/>
      <c r="F30" s="44">
        <f>+'[3]EAU TCM SOFIA'!F13+'[3]EAU TCM SAVA'!F13+'[3]EAU TCM BETSIBOKA'!F13+'[3]EAU TCM SE'!F13+'[3]EAU TCM SO'!F13+'[3]EAU TCM ANOSY'!F13+'[3]EAU TCM ANALA'!F13+'[3]EAU TCM ANALAMANGA'!F13+'[3]EAU TCM BONGOLAVA'!F13+'[3]EAU TCM BOENY'!F13+'[3]EAU TCM ANDROY'!F13+'[3]EAU TCM MELAKY'!F13+'[3]EAU TCM ITASY'!F13+'[3]EAU TCM IHOROMBE'!F13+'[3]EAU TCM HMATSIATARA'!F13+'[3]EAU TCM DIANA'!F13+'[3]EAU TCM ALAOTRA'!F13+'[3]EAU TCM MENABE'!F13+'[3]EAU TCM ANTSINANANA'!F13+'[3]EAU TCM AMORON MANIA'!F13+'[3]EAU TCM V7V'!F13+'[3]EAU TCM VAKANA'!F13</f>
        <v>16641.722123162406</v>
      </c>
      <c r="G30" s="44">
        <f>+'[3]EAU TCM SOFIA'!G13+'[3]EAU TCM SAVA'!G13+'[3]EAU TCM BETSIBOKA'!G13+'[3]EAU TCM SE'!G13+'[3]EAU TCM SO'!G13+'[3]EAU TCM ANOSY'!G13+'[3]EAU TCM ANALA'!G13+'[3]EAU TCM ANALAMANGA'!G13+'[3]EAU TCM BONGOLAVA'!G13+'[3]EAU TCM BOENY'!G13+'[3]EAU TCM ANDROY'!G13+'[3]EAU TCM MELAKY'!G13+'[3]EAU TCM ITASY'!G13+'[3]EAU TCM IHOROMBE'!G13+'[3]EAU TCM HMATSIATARA'!G13+'[3]EAU TCM DIANA'!G13+'[3]EAU TCM ALAOTRA'!G13+'[3]EAU TCM MENABE'!G13+'[3]EAU TCM ANTSINANANA'!G13+'[3]EAU TCM AMORON MANIA'!G13+'[3]EAU TCM V7V'!G13+'[3]EAU TCM VAKANA'!G13</f>
        <v>16718.297729040558</v>
      </c>
      <c r="H30" s="44">
        <f>+'[3]EAU TCM SOFIA'!H13+'[3]EAU TCM SAVA'!H13+'[3]EAU TCM BETSIBOKA'!H13+'[3]EAU TCM SE'!H13+'[3]EAU TCM SO'!H13+'[3]EAU TCM ANOSY'!H13+'[3]EAU TCM ANALA'!H13+'[3]EAU TCM ANALAMANGA'!H13+'[3]EAU TCM BONGOLAVA'!H13+'[3]EAU TCM BOENY'!H13+'[3]EAU TCM ANDROY'!H13+'[3]EAU TCM MELAKY'!H13+'[3]EAU TCM ITASY'!H13+'[3]EAU TCM IHOROMBE'!H13+'[3]EAU TCM HMATSIATARA'!H13+'[3]EAU TCM DIANA'!H13+'[3]EAU TCM ALAOTRA'!H13+'[3]EAU TCM MENABE'!H13+'[3]EAU TCM ANTSINANANA'!H13+'[3]EAU TCM AMORON MANIA'!H13+'[3]EAU TCM V7V'!H13+'[3]EAU TCM VAKANA'!H13</f>
        <v>18907.572684289542</v>
      </c>
      <c r="I30" s="44">
        <f>+'[3]EAU TCM SOFIA'!I13+'[3]EAU TCM SAVA'!I13+'[3]EAU TCM BETSIBOKA'!I13+'[3]EAU TCM SE'!I13+'[3]EAU TCM SO'!I13+'[3]EAU TCM ANOSY'!I13+'[3]EAU TCM ANALA'!I13+'[3]EAU TCM ANALAMANGA'!I13+'[3]EAU TCM BONGOLAVA'!I13+'[3]EAU TCM BOENY'!I13+'[3]EAU TCM ANDROY'!I13+'[3]EAU TCM MELAKY'!I13+'[3]EAU TCM ITASY'!I13+'[3]EAU TCM IHOROMBE'!I13+'[3]EAU TCM HMATSIATARA'!I13+'[3]EAU TCM DIANA'!I13+'[3]EAU TCM ALAOTRA'!I13+'[3]EAU TCM MENABE'!I13+'[3]EAU TCM ANTSINANANA'!I13+'[3]EAU TCM AMORON MANIA'!I13+'[3]EAU TCM V7V'!I13+'[3]EAU TCM VAKANA'!I13</f>
        <v>20945.468631051564</v>
      </c>
      <c r="J30" s="44">
        <f>+'[3]EAU TCM SOFIA'!J13+'[3]EAU TCM SAVA'!J13+'[3]EAU TCM BETSIBOKA'!J13+'[3]EAU TCM SE'!J13+'[3]EAU TCM SO'!J13+'[3]EAU TCM ANOSY'!J13+'[3]EAU TCM ANALA'!J13+'[3]EAU TCM ANALAMANGA'!J13+'[3]EAU TCM BONGOLAVA'!J13+'[3]EAU TCM BOENY'!J13+'[3]EAU TCM ANDROY'!J13+'[3]EAU TCM MELAKY'!J13+'[3]EAU TCM ITASY'!J13+'[3]EAU TCM IHOROMBE'!J13+'[3]EAU TCM HMATSIATARA'!J13+'[3]EAU TCM DIANA'!J13+'[3]EAU TCM ALAOTRA'!J13+'[3]EAU TCM MENABE'!J13+'[3]EAU TCM ANTSINANANA'!J13+'[3]EAU TCM AMORON MANIA'!J13+'[3]EAU TCM V7V'!J13+'[3]EAU TCM VAKANA'!J13</f>
        <v>22448.863139833964</v>
      </c>
      <c r="K30" s="44">
        <f>+'[3]EAU TCM SOFIA'!K13+'[3]EAU TCM SAVA'!K13+'[3]EAU TCM BETSIBOKA'!K13+'[3]EAU TCM SE'!K13+'[3]EAU TCM SO'!K13+'[3]EAU TCM ANOSY'!K13+'[3]EAU TCM ANALA'!K13+'[3]EAU TCM ANALAMANGA'!K13+'[3]EAU TCM BONGOLAVA'!K13+'[3]EAU TCM BOENY'!K13+'[3]EAU TCM ANDROY'!K13+'[3]EAU TCM MELAKY'!K13+'[3]EAU TCM ITASY'!K13+'[3]EAU TCM IHOROMBE'!K13+'[3]EAU TCM HMATSIATARA'!K13+'[3]EAU TCM DIANA'!K13+'[3]EAU TCM ALAOTRA'!K13+'[3]EAU TCM MENABE'!K13+'[3]EAU TCM ANTSINANANA'!K13+'[3]EAU TCM AMORON MANIA'!K13+'[3]EAU TCM V7V'!K13+'[3]EAU TCM VAKANA'!K13</f>
        <v>25112.757010257501</v>
      </c>
      <c r="L30" s="44">
        <f>+'[3]EAU TCM SOFIA'!L13+'[3]EAU TCM SAVA'!L13+'[3]EAU TCM BETSIBOKA'!L13+'[3]EAU TCM SE'!L13+'[3]EAU TCM SO'!L13+'[3]EAU TCM ANOSY'!L13+'[3]EAU TCM ANALA'!L13+'[3]EAU TCM ANALAMANGA'!L13+'[3]EAU TCM BONGOLAVA'!L13+'[3]EAU TCM BOENY'!L13+'[3]EAU TCM ANDROY'!L13+'[3]EAU TCM MELAKY'!L13+'[3]EAU TCM ITASY'!L13+'[3]EAU TCM IHOROMBE'!L13+'[3]EAU TCM HMATSIATARA'!L13+'[3]EAU TCM DIANA'!L13+'[3]EAU TCM ALAOTRA'!L13+'[3]EAU TCM MENABE'!L13+'[3]EAU TCM ANTSINANANA'!L13+'[3]EAU TCM AMORON MANIA'!L13+'[3]EAU TCM V7V'!L13+'[3]EAU TCM VAKANA'!L13</f>
        <v>27583.393406103118</v>
      </c>
      <c r="M30" s="44">
        <f>+'[3]EAU TCM SOFIA'!M13+'[3]EAU TCM SAVA'!M13+'[3]EAU TCM BETSIBOKA'!M13+'[3]EAU TCM SE'!M13+'[3]EAU TCM SO'!M13+'[3]EAU TCM ANOSY'!M13+'[3]EAU TCM ANALA'!M13+'[3]EAU TCM ANALAMANGA'!M13+'[3]EAU TCM BONGOLAVA'!M13+'[3]EAU TCM BOENY'!M13+'[3]EAU TCM ANDROY'!M13+'[3]EAU TCM MELAKY'!M13+'[3]EAU TCM ITASY'!M13+'[3]EAU TCM IHOROMBE'!M13+'[3]EAU TCM HMATSIATARA'!M13+'[3]EAU TCM DIANA'!M13+'[3]EAU TCM ALAOTRA'!M13+'[3]EAU TCM MENABE'!M13+'[3]EAU TCM ANTSINANANA'!M13+'[3]EAU TCM AMORON MANIA'!M13+'[3]EAU TCM V7V'!M13+'[3]EAU TCM VAKANA'!M13</f>
        <v>30100.803110471861</v>
      </c>
      <c r="N30" s="44">
        <f>+'[3]EAU TCM SOFIA'!N13+'[3]EAU TCM SAVA'!N13+'[3]EAU TCM BETSIBOKA'!N13+'[3]EAU TCM SE'!N13+'[3]EAU TCM SO'!N13+'[3]EAU TCM ANOSY'!N13+'[3]EAU TCM ANALA'!N13+'[3]EAU TCM ANALAMANGA'!N13+'[3]EAU TCM BONGOLAVA'!N13+'[3]EAU TCM BOENY'!N13+'[3]EAU TCM ANDROY'!N13+'[3]EAU TCM MELAKY'!N13+'[3]EAU TCM ITASY'!N13+'[3]EAU TCM IHOROMBE'!N13+'[3]EAU TCM HMATSIATARA'!N13+'[3]EAU TCM DIANA'!N13+'[3]EAU TCM ALAOTRA'!N13+'[3]EAU TCM MENABE'!N13+'[3]EAU TCM ANTSINANANA'!N13+'[3]EAU TCM AMORON MANIA'!N13+'[3]EAU TCM V7V'!N13+'[3]EAU TCM VAKANA'!N13</f>
        <v>32435.793898868287</v>
      </c>
      <c r="O30" s="44">
        <f>+'[3]EAU TCM SOFIA'!O13+'[3]EAU TCM SAVA'!O13+'[3]EAU TCM BETSIBOKA'!O13+'[3]EAU TCM SE'!O13+'[3]EAU TCM SO'!O13+'[3]EAU TCM ANOSY'!O13+'[3]EAU TCM ANALA'!O13+'[3]EAU TCM ANALAMANGA'!O13+'[3]EAU TCM BONGOLAVA'!O13+'[3]EAU TCM BOENY'!O13+'[3]EAU TCM ANDROY'!O13+'[3]EAU TCM MELAKY'!O13+'[3]EAU TCM ITASY'!O13+'[3]EAU TCM IHOROMBE'!O13+'[3]EAU TCM HMATSIATARA'!O13+'[3]EAU TCM DIANA'!O13+'[3]EAU TCM ALAOTRA'!O13+'[3]EAU TCM MENABE'!O13+'[3]EAU TCM ANTSINANANA'!O13+'[3]EAU TCM AMORON MANIA'!O13+'[3]EAU TCM V7V'!O13+'[3]EAU TCM VAKANA'!O13</f>
        <v>35499.430282654757</v>
      </c>
      <c r="P30" s="44">
        <f>+'[3]EAU TCM SOFIA'!P13+'[3]EAU TCM SAVA'!P13+'[3]EAU TCM BETSIBOKA'!P13+'[3]EAU TCM SE'!P13+'[3]EAU TCM SO'!P13+'[3]EAU TCM ANOSY'!P13+'[3]EAU TCM ANALA'!P13+'[3]EAU TCM ANALAMANGA'!P13+'[3]EAU TCM BONGOLAVA'!P13+'[3]EAU TCM BOENY'!P13+'[3]EAU TCM ANDROY'!P13+'[3]EAU TCM MELAKY'!P13+'[3]EAU TCM ITASY'!P13+'[3]EAU TCM IHOROMBE'!P13+'[3]EAU TCM HMATSIATARA'!P13+'[3]EAU TCM DIANA'!P13+'[3]EAU TCM ALAOTRA'!P13+'[3]EAU TCM MENABE'!P13+'[3]EAU TCM ANTSINANANA'!P13+'[3]EAU TCM AMORON MANIA'!P13+'[3]EAU TCM V7V'!P13+'[3]EAU TCM VAKANA'!P13</f>
        <v>38893.719367086887</v>
      </c>
      <c r="Q30" s="44">
        <f>+'[3]EAU TCM SOFIA'!Q13+'[3]EAU TCM SAVA'!Q13+'[3]EAU TCM BETSIBOKA'!Q13+'[3]EAU TCM SE'!Q13+'[3]EAU TCM SO'!Q13+'[3]EAU TCM ANOSY'!Q13+'[3]EAU TCM ANALA'!Q13+'[3]EAU TCM ANALAMANGA'!Q13+'[3]EAU TCM BONGOLAVA'!Q13+'[3]EAU TCM BOENY'!Q13+'[3]EAU TCM ANDROY'!Q13+'[3]EAU TCM MELAKY'!Q13+'[3]EAU TCM ITASY'!Q13+'[3]EAU TCM IHOROMBE'!Q13+'[3]EAU TCM HMATSIATARA'!Q13+'[3]EAU TCM DIANA'!Q13+'[3]EAU TCM ALAOTRA'!Q13+'[3]EAU TCM MENABE'!Q13+'[3]EAU TCM ANTSINANANA'!Q13+'[3]EAU TCM AMORON MANIA'!Q13+'[3]EAU TCM V7V'!Q13+'[3]EAU TCM VAKANA'!Q13</f>
        <v>40992.599603902258</v>
      </c>
      <c r="R30" s="44">
        <f>+'[3]EAU TCM SOFIA'!R13+'[3]EAU TCM SAVA'!R13+'[3]EAU TCM BETSIBOKA'!R13+'[3]EAU TCM SE'!R13+'[3]EAU TCM SO'!R13+'[3]EAU TCM ANOSY'!R13+'[3]EAU TCM ANALA'!R13+'[3]EAU TCM ANALAMANGA'!R13+'[3]EAU TCM BONGOLAVA'!R13+'[3]EAU TCM BOENY'!R13+'[3]EAU TCM ANDROY'!R13+'[3]EAU TCM MELAKY'!R13+'[3]EAU TCM ITASY'!R13+'[3]EAU TCM IHOROMBE'!R13+'[3]EAU TCM HMATSIATARA'!R13+'[3]EAU TCM DIANA'!R13+'[3]EAU TCM ALAOTRA'!R13+'[3]EAU TCM MENABE'!R13+'[3]EAU TCM ANTSINANANA'!R13+'[3]EAU TCM AMORON MANIA'!R13+'[3]EAU TCM V7V'!R13+'[3]EAU TCM VAKANA'!R13</f>
        <v>44190.657908802015</v>
      </c>
      <c r="S30" s="44">
        <f>+'[3]EAU TCM SOFIA'!S13+'[3]EAU TCM SAVA'!S13+'[3]EAU TCM BETSIBOKA'!S13+'[3]EAU TCM SE'!S13+'[3]EAU TCM SO'!S13+'[3]EAU TCM ANOSY'!S13+'[3]EAU TCM ANALA'!S13+'[3]EAU TCM ANALAMANGA'!S13+'[3]EAU TCM BONGOLAVA'!S13+'[3]EAU TCM BOENY'!S13+'[3]EAU TCM ANDROY'!S13+'[3]EAU TCM MELAKY'!S13+'[3]EAU TCM ITASY'!S13+'[3]EAU TCM IHOROMBE'!S13+'[3]EAU TCM HMATSIATARA'!S13+'[3]EAU TCM DIANA'!S13+'[3]EAU TCM ALAOTRA'!S13+'[3]EAU TCM MENABE'!S13+'[3]EAU TCM ANTSINANANA'!S13+'[3]EAU TCM AMORON MANIA'!S13+'[3]EAU TCM V7V'!S13+'[3]EAU TCM VAKANA'!S13</f>
        <v>47030.043916681752</v>
      </c>
      <c r="T30" s="13"/>
      <c r="U30" s="42"/>
    </row>
    <row r="31" spans="1:21" customFormat="1" ht="23.25" x14ac:dyDescent="0.25">
      <c r="B31" s="52" t="s">
        <v>58</v>
      </c>
      <c r="C31" s="52"/>
      <c r="D31" s="28"/>
      <c r="E31" s="29"/>
      <c r="F31" s="44">
        <f>+'[3]EAU TCM SOFIA'!F14+'[3]EAU TCM SAVA'!F14+'[3]EAU TCM BETSIBOKA'!F14+'[3]EAU TCM SE'!F14+'[3]EAU TCM SO'!F14+'[3]EAU TCM ANOSY'!F14+'[3]EAU TCM ANALA'!F14+'[3]EAU TCM ANALAMANGA'!F14+'[3]EAU TCM BONGOLAVA'!F14+'[3]EAU TCM BOENY'!F14+'[3]EAU TCM ANDROY'!F14+'[3]EAU TCM MELAKY'!F14+'[3]EAU TCM ITASY'!F14+'[3]EAU TCM IHOROMBE'!F14+'[3]EAU TCM HMATSIATARA'!F14+'[3]EAU TCM DIANA'!F14+'[3]EAU TCM ALAOTRA'!F14+'[3]EAU TCM MENABE'!F14+'[3]EAU TCM ANTSINANANA'!F14+'[3]EAU TCM AMORON MANIA'!F14+'[3]EAU TCM V7V'!F14+'[3]EAU TCM VAKANA'!F14</f>
        <v>8573.008366477603</v>
      </c>
      <c r="G31" s="44">
        <f>+'[3]EAU TCM SOFIA'!G14+'[3]EAU TCM SAVA'!G14+'[3]EAU TCM BETSIBOKA'!G14+'[3]EAU TCM SE'!G14+'[3]EAU TCM SO'!G14+'[3]EAU TCM ANOSY'!G14+'[3]EAU TCM ANALA'!G14+'[3]EAU TCM ANALAMANGA'!G14+'[3]EAU TCM BONGOLAVA'!G14+'[3]EAU TCM BOENY'!G14+'[3]EAU TCM ANDROY'!G14+'[3]EAU TCM MELAKY'!G14+'[3]EAU TCM ITASY'!G14+'[3]EAU TCM IHOROMBE'!G14+'[3]EAU TCM HMATSIATARA'!G14+'[3]EAU TCM DIANA'!G14+'[3]EAU TCM ALAOTRA'!G14+'[3]EAU TCM MENABE'!G14+'[3]EAU TCM ANTSINANANA'!G14+'[3]EAU TCM AMORON MANIA'!G14+'[3]EAU TCM V7V'!G14+'[3]EAU TCM VAKANA'!G14</f>
        <v>8612.4564058693795</v>
      </c>
      <c r="H31" s="44">
        <f>+'[3]EAU TCM SOFIA'!H14+'[3]EAU TCM SAVA'!H14+'[3]EAU TCM BETSIBOKA'!H14+'[3]EAU TCM SE'!H14+'[3]EAU TCM SO'!H14+'[3]EAU TCM ANOSY'!H14+'[3]EAU TCM ANALA'!H14+'[3]EAU TCM ANALAMANGA'!H14+'[3]EAU TCM BONGOLAVA'!H14+'[3]EAU TCM BOENY'!H14+'[3]EAU TCM ANDROY'!H14+'[3]EAU TCM MELAKY'!H14+'[3]EAU TCM ITASY'!H14+'[3]EAU TCM IHOROMBE'!H14+'[3]EAU TCM HMATSIATARA'!H14+'[3]EAU TCM DIANA'!H14+'[3]EAU TCM ALAOTRA'!H14+'[3]EAU TCM MENABE'!H14+'[3]EAU TCM ANTSINANANA'!H14+'[3]EAU TCM AMORON MANIA'!H14+'[3]EAU TCM V7V'!H14+'[3]EAU TCM VAKANA'!H14</f>
        <v>9740.2647161491586</v>
      </c>
      <c r="I31" s="44">
        <f>+'[3]EAU TCM SOFIA'!I14+'[3]EAU TCM SAVA'!I14+'[3]EAU TCM BETSIBOKA'!I14+'[3]EAU TCM SE'!I14+'[3]EAU TCM SO'!I14+'[3]EAU TCM ANOSY'!I14+'[3]EAU TCM ANALA'!I14+'[3]EAU TCM ANALAMANGA'!I14+'[3]EAU TCM BONGOLAVA'!I14+'[3]EAU TCM BOENY'!I14+'[3]EAU TCM ANDROY'!I14+'[3]EAU TCM MELAKY'!I14+'[3]EAU TCM ITASY'!I14+'[3]EAU TCM IHOROMBE'!I14+'[3]EAU TCM HMATSIATARA'!I14+'[3]EAU TCM DIANA'!I14+'[3]EAU TCM ALAOTRA'!I14+'[3]EAU TCM MENABE'!I14+'[3]EAU TCM ANTSINANANA'!I14+'[3]EAU TCM AMORON MANIA'!I14+'[3]EAU TCM V7V'!I14+'[3]EAU TCM VAKANA'!I14</f>
        <v>10790.089900844745</v>
      </c>
      <c r="J31" s="44">
        <f>+'[3]EAU TCM SOFIA'!J14+'[3]EAU TCM SAVA'!J14+'[3]EAU TCM BETSIBOKA'!J14+'[3]EAU TCM SE'!J14+'[3]EAU TCM SO'!J14+'[3]EAU TCM ANOSY'!J14+'[3]EAU TCM ANALA'!J14+'[3]EAU TCM ANALAMANGA'!J14+'[3]EAU TCM BONGOLAVA'!J14+'[3]EAU TCM BOENY'!J14+'[3]EAU TCM ANDROY'!J14+'[3]EAU TCM MELAKY'!J14+'[3]EAU TCM ITASY'!J14+'[3]EAU TCM IHOROMBE'!J14+'[3]EAU TCM HMATSIATARA'!J14+'[3]EAU TCM DIANA'!J14+'[3]EAU TCM ALAOTRA'!J14+'[3]EAU TCM MENABE'!J14+'[3]EAU TCM ANTSINANANA'!J14+'[3]EAU TCM AMORON MANIA'!J14+'[3]EAU TCM V7V'!J14+'[3]EAU TCM VAKANA'!J14</f>
        <v>11564.565859914463</v>
      </c>
      <c r="K31" s="44">
        <f>+'[3]EAU TCM SOFIA'!K14+'[3]EAU TCM SAVA'!K14+'[3]EAU TCM BETSIBOKA'!K14+'[3]EAU TCM SE'!K14+'[3]EAU TCM SO'!K14+'[3]EAU TCM ANOSY'!K14+'[3]EAU TCM ANALA'!K14+'[3]EAU TCM ANALAMANGA'!K14+'[3]EAU TCM BONGOLAVA'!K14+'[3]EAU TCM BOENY'!K14+'[3]EAU TCM ANDROY'!K14+'[3]EAU TCM MELAKY'!K14+'[3]EAU TCM ITASY'!K14+'[3]EAU TCM IHOROMBE'!K14+'[3]EAU TCM HMATSIATARA'!K14+'[3]EAU TCM DIANA'!K14+'[3]EAU TCM ALAOTRA'!K14+'[3]EAU TCM MENABE'!K14+'[3]EAU TCM ANTSINANANA'!K14+'[3]EAU TCM AMORON MANIA'!K14+'[3]EAU TCM V7V'!K14+'[3]EAU TCM VAKANA'!K14</f>
        <v>12936.874823465987</v>
      </c>
      <c r="L31" s="44">
        <f>+'[3]EAU TCM SOFIA'!L14+'[3]EAU TCM SAVA'!L14+'[3]EAU TCM BETSIBOKA'!L14+'[3]EAU TCM SE'!L14+'[3]EAU TCM SO'!L14+'[3]EAU TCM ANOSY'!L14+'[3]EAU TCM ANALA'!L14+'[3]EAU TCM ANALAMANGA'!L14+'[3]EAU TCM BONGOLAVA'!L14+'[3]EAU TCM BOENY'!L14+'[3]EAU TCM ANDROY'!L14+'[3]EAU TCM MELAKY'!L14+'[3]EAU TCM ITASY'!L14+'[3]EAU TCM IHOROMBE'!L14+'[3]EAU TCM HMATSIATARA'!L14+'[3]EAU TCM DIANA'!L14+'[3]EAU TCM ALAOTRA'!L14+'[3]EAU TCM MENABE'!L14+'[3]EAU TCM ANTSINANANA'!L14+'[3]EAU TCM AMORON MANIA'!L14+'[3]EAU TCM V7V'!L14+'[3]EAU TCM VAKANA'!L14</f>
        <v>14209.626906174335</v>
      </c>
      <c r="M31" s="44">
        <f>+'[3]EAU TCM SOFIA'!M14+'[3]EAU TCM SAVA'!M14+'[3]EAU TCM BETSIBOKA'!M14+'[3]EAU TCM SE'!M14+'[3]EAU TCM SO'!M14+'[3]EAU TCM ANOSY'!M14+'[3]EAU TCM ANALA'!M14+'[3]EAU TCM ANALAMANGA'!M14+'[3]EAU TCM BONGOLAVA'!M14+'[3]EAU TCM BOENY'!M14+'[3]EAU TCM ANDROY'!M14+'[3]EAU TCM MELAKY'!M14+'[3]EAU TCM ITASY'!M14+'[3]EAU TCM IHOROMBE'!M14+'[3]EAU TCM HMATSIATARA'!M14+'[3]EAU TCM DIANA'!M14+'[3]EAU TCM ALAOTRA'!M14+'[3]EAU TCM MENABE'!M14+'[3]EAU TCM ANTSINANANA'!M14+'[3]EAU TCM AMORON MANIA'!M14+'[3]EAU TCM V7V'!M14+'[3]EAU TCM VAKANA'!M14</f>
        <v>15506.474329637023</v>
      </c>
      <c r="N31" s="44">
        <f>+'[3]EAU TCM SOFIA'!N14+'[3]EAU TCM SAVA'!N14+'[3]EAU TCM BETSIBOKA'!N14+'[3]EAU TCM SE'!N14+'[3]EAU TCM SO'!N14+'[3]EAU TCM ANOSY'!N14+'[3]EAU TCM ANALA'!N14+'[3]EAU TCM ANALAMANGA'!N14+'[3]EAU TCM BONGOLAVA'!N14+'[3]EAU TCM BOENY'!N14+'[3]EAU TCM ANDROY'!N14+'[3]EAU TCM MELAKY'!N14+'[3]EAU TCM ITASY'!N14+'[3]EAU TCM IHOROMBE'!N14+'[3]EAU TCM HMATSIATARA'!N14+'[3]EAU TCM DIANA'!N14+'[3]EAU TCM ALAOTRA'!N14+'[3]EAU TCM MENABE'!N14+'[3]EAU TCM ANTSINANANA'!N14+'[3]EAU TCM AMORON MANIA'!N14+'[3]EAU TCM V7V'!N14+'[3]EAU TCM VAKANA'!N14</f>
        <v>16709.348372144268</v>
      </c>
      <c r="O31" s="44">
        <f>+'[3]EAU TCM SOFIA'!O14+'[3]EAU TCM SAVA'!O14+'[3]EAU TCM BETSIBOKA'!O14+'[3]EAU TCM SE'!O14+'[3]EAU TCM SO'!O14+'[3]EAU TCM ANOSY'!O14+'[3]EAU TCM ANALA'!O14+'[3]EAU TCM ANALAMANGA'!O14+'[3]EAU TCM BONGOLAVA'!O14+'[3]EAU TCM BOENY'!O14+'[3]EAU TCM ANDROY'!O14+'[3]EAU TCM MELAKY'!O14+'[3]EAU TCM ITASY'!O14+'[3]EAU TCM IHOROMBE'!O14+'[3]EAU TCM HMATSIATARA'!O14+'[3]EAU TCM DIANA'!O14+'[3]EAU TCM ALAOTRA'!O14+'[3]EAU TCM MENABE'!O14+'[3]EAU TCM ANTSINANANA'!O14+'[3]EAU TCM AMORON MANIA'!O14+'[3]EAU TCM V7V'!O14+'[3]EAU TCM VAKANA'!O14</f>
        <v>18287.585297125181</v>
      </c>
      <c r="P31" s="44">
        <f>+'[3]EAU TCM SOFIA'!P14+'[3]EAU TCM SAVA'!P14+'[3]EAU TCM BETSIBOKA'!P14+'[3]EAU TCM SE'!P14+'[3]EAU TCM SO'!P14+'[3]EAU TCM ANOSY'!P14+'[3]EAU TCM ANALA'!P14+'[3]EAU TCM ANALAMANGA'!P14+'[3]EAU TCM BONGOLAVA'!P14+'[3]EAU TCM BOENY'!P14+'[3]EAU TCM ANDROY'!P14+'[3]EAU TCM MELAKY'!P14+'[3]EAU TCM ITASY'!P14+'[3]EAU TCM IHOROMBE'!P14+'[3]EAU TCM HMATSIATARA'!P14+'[3]EAU TCM DIANA'!P14+'[3]EAU TCM ALAOTRA'!P14+'[3]EAU TCM MENABE'!P14+'[3]EAU TCM ANTSINANANA'!P14+'[3]EAU TCM AMORON MANIA'!P14+'[3]EAU TCM V7V'!P14+'[3]EAU TCM VAKANA'!P14</f>
        <v>20036.158461832641</v>
      </c>
      <c r="Q31" s="44">
        <f>+'[3]EAU TCM SOFIA'!Q14+'[3]EAU TCM SAVA'!Q14+'[3]EAU TCM BETSIBOKA'!Q14+'[3]EAU TCM SE'!Q14+'[3]EAU TCM SO'!Q14+'[3]EAU TCM ANOSY'!Q14+'[3]EAU TCM ANALA'!Q14+'[3]EAU TCM ANALAMANGA'!Q14+'[3]EAU TCM BONGOLAVA'!Q14+'[3]EAU TCM BOENY'!Q14+'[3]EAU TCM ANDROY'!Q14+'[3]EAU TCM MELAKY'!Q14+'[3]EAU TCM ITASY'!Q14+'[3]EAU TCM IHOROMBE'!Q14+'[3]EAU TCM HMATSIATARA'!Q14+'[3]EAU TCM DIANA'!Q14+'[3]EAU TCM ALAOTRA'!Q14+'[3]EAU TCM MENABE'!Q14+'[3]EAU TCM ANTSINANANA'!Q14+'[3]EAU TCM AMORON MANIA'!Q14+'[3]EAU TCM V7V'!Q14+'[3]EAU TCM VAKANA'!Q14</f>
        <v>21117.399795949648</v>
      </c>
      <c r="R31" s="44">
        <f>+'[3]EAU TCM SOFIA'!R14+'[3]EAU TCM SAVA'!R14+'[3]EAU TCM BETSIBOKA'!R14+'[3]EAU TCM SE'!R14+'[3]EAU TCM SO'!R14+'[3]EAU TCM ANOSY'!R14+'[3]EAU TCM ANALA'!R14+'[3]EAU TCM ANALAMANGA'!R14+'[3]EAU TCM BONGOLAVA'!R14+'[3]EAU TCM BOENY'!R14+'[3]EAU TCM ANDROY'!R14+'[3]EAU TCM MELAKY'!R14+'[3]EAU TCM ITASY'!R14+'[3]EAU TCM IHOROMBE'!R14+'[3]EAU TCM HMATSIATARA'!R14+'[3]EAU TCM DIANA'!R14+'[3]EAU TCM ALAOTRA'!R14+'[3]EAU TCM MENABE'!R14+'[3]EAU TCM ANTSINANANA'!R14+'[3]EAU TCM AMORON MANIA'!R14+'[3]EAU TCM V7V'!R14+'[3]EAU TCM VAKANA'!R14</f>
        <v>22764.884377261649</v>
      </c>
      <c r="S31" s="44">
        <f>+'[3]EAU TCM SOFIA'!S14+'[3]EAU TCM SAVA'!S14+'[3]EAU TCM BETSIBOKA'!S14+'[3]EAU TCM SE'!S14+'[3]EAU TCM SO'!S14+'[3]EAU TCM ANOSY'!S14+'[3]EAU TCM ANALA'!S14+'[3]EAU TCM ANALAMANGA'!S14+'[3]EAU TCM BONGOLAVA'!S14+'[3]EAU TCM BOENY'!S14+'[3]EAU TCM ANDROY'!S14+'[3]EAU TCM MELAKY'!S14+'[3]EAU TCM ITASY'!S14+'[3]EAU TCM IHOROMBE'!S14+'[3]EAU TCM HMATSIATARA'!S14+'[3]EAU TCM DIANA'!S14+'[3]EAU TCM ALAOTRA'!S14+'[3]EAU TCM MENABE'!S14+'[3]EAU TCM ANTSINANANA'!S14+'[3]EAU TCM AMORON MANIA'!S14+'[3]EAU TCM V7V'!S14+'[3]EAU TCM VAKANA'!S14</f>
        <v>24227.598381320902</v>
      </c>
      <c r="T31" s="13"/>
      <c r="U31" s="42"/>
    </row>
    <row r="32" spans="1:21" customFormat="1" ht="23.25" x14ac:dyDescent="0.25">
      <c r="B32" s="52" t="s">
        <v>59</v>
      </c>
      <c r="C32" s="52"/>
      <c r="D32" s="28"/>
      <c r="E32" s="29"/>
      <c r="F32" s="44">
        <f>+'[3]EAU TCM SOFIA'!F15+'[3]EAU TCM SAVA'!F15+'[3]EAU TCM BETSIBOKA'!F15+'[3]EAU TCM SE'!F15+'[3]EAU TCM SO'!F15+'[3]EAU TCM ANOSY'!F15+'[3]EAU TCM ANALA'!F15+'[3]EAU TCM ANALAMANGA'!F15+'[3]EAU TCM BONGOLAVA'!F15+'[3]EAU TCM BOENY'!F15+'[3]EAU TCM ANDROY'!F15+'[3]EAU TCM MELAKY'!F15+'[3]EAU TCM ITASY'!F15+'[3]EAU TCM IHOROMBE'!F15+'[3]EAU TCM HMATSIATARA'!F15+'[3]EAU TCM DIANA'!F15+'[3]EAU TCM ALAOTRA'!F15+'[3]EAU TCM MENABE'!F15+'[3]EAU TCM ANTSINANANA'!F15+'[3]EAU TCM AMORON MANIA'!F15+'[3]EAU TCM V7V'!F15+'[3]EAU TCM VAKANA'!F15</f>
        <v>149775.4991084616</v>
      </c>
      <c r="G32" s="44">
        <f>+'[3]EAU TCM SOFIA'!G15+'[3]EAU TCM SAVA'!G15+'[3]EAU TCM BETSIBOKA'!G15+'[3]EAU TCM SE'!G15+'[3]EAU TCM SO'!G15+'[3]EAU TCM ANOSY'!G15+'[3]EAU TCM ANALA'!G15+'[3]EAU TCM ANALAMANGA'!G15+'[3]EAU TCM BONGOLAVA'!G15+'[3]EAU TCM BOENY'!G15+'[3]EAU TCM ANDROY'!G15+'[3]EAU TCM MELAKY'!G15+'[3]EAU TCM ITASY'!G15+'[3]EAU TCM IHOROMBE'!G15+'[3]EAU TCM HMATSIATARA'!G15+'[3]EAU TCM DIANA'!G15+'[3]EAU TCM ALAOTRA'!G15+'[3]EAU TCM MENABE'!G15+'[3]EAU TCM ANTSINANANA'!G15+'[3]EAU TCM AMORON MANIA'!G15+'[3]EAU TCM V7V'!G15+'[3]EAU TCM VAKANA'!G15</f>
        <v>150464.67956136502</v>
      </c>
      <c r="H32" s="44">
        <f>+'[3]EAU TCM SOFIA'!H15+'[3]EAU TCM SAVA'!H15+'[3]EAU TCM BETSIBOKA'!H15+'[3]EAU TCM SE'!H15+'[3]EAU TCM SO'!H15+'[3]EAU TCM ANOSY'!H15+'[3]EAU TCM ANALA'!H15+'[3]EAU TCM ANALAMANGA'!H15+'[3]EAU TCM BONGOLAVA'!H15+'[3]EAU TCM BOENY'!H15+'[3]EAU TCM ANDROY'!H15+'[3]EAU TCM MELAKY'!H15+'[3]EAU TCM ITASY'!H15+'[3]EAU TCM IHOROMBE'!H15+'[3]EAU TCM HMATSIATARA'!H15+'[3]EAU TCM DIANA'!H15+'[3]EAU TCM ALAOTRA'!H15+'[3]EAU TCM MENABE'!H15+'[3]EAU TCM ANTSINANANA'!H15+'[3]EAU TCM AMORON MANIA'!H15+'[3]EAU TCM V7V'!H15+'[3]EAU TCM VAKANA'!H15</f>
        <v>170168.1541586059</v>
      </c>
      <c r="I32" s="44">
        <f>+'[3]EAU TCM SOFIA'!I15+'[3]EAU TCM SAVA'!I15+'[3]EAU TCM BETSIBOKA'!I15+'[3]EAU TCM SE'!I15+'[3]EAU TCM SO'!I15+'[3]EAU TCM ANOSY'!I15+'[3]EAU TCM ANALA'!I15+'[3]EAU TCM ANALAMANGA'!I15+'[3]EAU TCM BONGOLAVA'!I15+'[3]EAU TCM BOENY'!I15+'[3]EAU TCM ANDROY'!I15+'[3]EAU TCM MELAKY'!I15+'[3]EAU TCM ITASY'!I15+'[3]EAU TCM IHOROMBE'!I15+'[3]EAU TCM HMATSIATARA'!I15+'[3]EAU TCM DIANA'!I15+'[3]EAU TCM ALAOTRA'!I15+'[3]EAU TCM MENABE'!I15+'[3]EAU TCM ANTSINANANA'!I15+'[3]EAU TCM AMORON MANIA'!I15+'[3]EAU TCM V7V'!I15+'[3]EAU TCM VAKANA'!I15</f>
        <v>188509.21767946403</v>
      </c>
      <c r="J32" s="44">
        <f>+'[3]EAU TCM SOFIA'!J15+'[3]EAU TCM SAVA'!J15+'[3]EAU TCM BETSIBOKA'!J15+'[3]EAU TCM SE'!J15+'[3]EAU TCM SO'!J15+'[3]EAU TCM ANOSY'!J15+'[3]EAU TCM ANALA'!J15+'[3]EAU TCM ANALAMANGA'!J15+'[3]EAU TCM BONGOLAVA'!J15+'[3]EAU TCM BOENY'!J15+'[3]EAU TCM ANDROY'!J15+'[3]EAU TCM MELAKY'!J15+'[3]EAU TCM ITASY'!J15+'[3]EAU TCM IHOROMBE'!J15+'[3]EAU TCM HMATSIATARA'!J15+'[3]EAU TCM DIANA'!J15+'[3]EAU TCM ALAOTRA'!J15+'[3]EAU TCM MENABE'!J15+'[3]EAU TCM ANTSINANANA'!J15+'[3]EAU TCM AMORON MANIA'!J15+'[3]EAU TCM V7V'!J15+'[3]EAU TCM VAKANA'!J15</f>
        <v>202039.76825850562</v>
      </c>
      <c r="K32" s="44">
        <f>+'[3]EAU TCM SOFIA'!K15+'[3]EAU TCM SAVA'!K15+'[3]EAU TCM BETSIBOKA'!K15+'[3]EAU TCM SE'!K15+'[3]EAU TCM SO'!K15+'[3]EAU TCM ANOSY'!K15+'[3]EAU TCM ANALA'!K15+'[3]EAU TCM ANALAMANGA'!K15+'[3]EAU TCM BONGOLAVA'!K15+'[3]EAU TCM BOENY'!K15+'[3]EAU TCM ANDROY'!K15+'[3]EAU TCM MELAKY'!K15+'[3]EAU TCM ITASY'!K15+'[3]EAU TCM IHOROMBE'!K15+'[3]EAU TCM HMATSIATARA'!K15+'[3]EAU TCM DIANA'!K15+'[3]EAU TCM ALAOTRA'!K15+'[3]EAU TCM MENABE'!K15+'[3]EAU TCM ANTSINANANA'!K15+'[3]EAU TCM AMORON MANIA'!K15+'[3]EAU TCM V7V'!K15+'[3]EAU TCM VAKANA'!K15</f>
        <v>226014.81309231752</v>
      </c>
      <c r="L32" s="44">
        <f>+'[3]EAU TCM SOFIA'!L15+'[3]EAU TCM SAVA'!L15+'[3]EAU TCM BETSIBOKA'!L15+'[3]EAU TCM SE'!L15+'[3]EAU TCM SO'!L15+'[3]EAU TCM ANOSY'!L15+'[3]EAU TCM ANALA'!L15+'[3]EAU TCM ANALAMANGA'!L15+'[3]EAU TCM BONGOLAVA'!L15+'[3]EAU TCM BOENY'!L15+'[3]EAU TCM ANDROY'!L15+'[3]EAU TCM MELAKY'!L15+'[3]EAU TCM ITASY'!L15+'[3]EAU TCM IHOROMBE'!L15+'[3]EAU TCM HMATSIATARA'!L15+'[3]EAU TCM DIANA'!L15+'[3]EAU TCM ALAOTRA'!L15+'[3]EAU TCM MENABE'!L15+'[3]EAU TCM ANTSINANANA'!L15+'[3]EAU TCM AMORON MANIA'!L15+'[3]EAU TCM V7V'!L15+'[3]EAU TCM VAKANA'!L15</f>
        <v>248250.5406549281</v>
      </c>
      <c r="M32" s="44">
        <f>+'[3]EAU TCM SOFIA'!M15+'[3]EAU TCM SAVA'!M15+'[3]EAU TCM BETSIBOKA'!M15+'[3]EAU TCM SE'!M15+'[3]EAU TCM SO'!M15+'[3]EAU TCM ANOSY'!M15+'[3]EAU TCM ANALA'!M15+'[3]EAU TCM ANALAMANGA'!M15+'[3]EAU TCM BONGOLAVA'!M15+'[3]EAU TCM BOENY'!M15+'[3]EAU TCM ANDROY'!M15+'[3]EAU TCM MELAKY'!M15+'[3]EAU TCM ITASY'!M15+'[3]EAU TCM IHOROMBE'!M15+'[3]EAU TCM HMATSIATARA'!M15+'[3]EAU TCM DIANA'!M15+'[3]EAU TCM ALAOTRA'!M15+'[3]EAU TCM MENABE'!M15+'[3]EAU TCM ANTSINANANA'!M15+'[3]EAU TCM AMORON MANIA'!M15+'[3]EAU TCM V7V'!M15+'[3]EAU TCM VAKANA'!M15</f>
        <v>270907.2279942467</v>
      </c>
      <c r="N32" s="44">
        <f>+'[3]EAU TCM SOFIA'!N15+'[3]EAU TCM SAVA'!N15+'[3]EAU TCM BETSIBOKA'!N15+'[3]EAU TCM SE'!N15+'[3]EAU TCM SO'!N15+'[3]EAU TCM ANOSY'!N15+'[3]EAU TCM ANALA'!N15+'[3]EAU TCM ANALAMANGA'!N15+'[3]EAU TCM BONGOLAVA'!N15+'[3]EAU TCM BOENY'!N15+'[3]EAU TCM ANDROY'!N15+'[3]EAU TCM MELAKY'!N15+'[3]EAU TCM ITASY'!N15+'[3]EAU TCM IHOROMBE'!N15+'[3]EAU TCM HMATSIATARA'!N15+'[3]EAU TCM DIANA'!N15+'[3]EAU TCM ALAOTRA'!N15+'[3]EAU TCM MENABE'!N15+'[3]EAU TCM ANTSINANANA'!N15+'[3]EAU TCM AMORON MANIA'!N15+'[3]EAU TCM V7V'!N15+'[3]EAU TCM VAKANA'!N15</f>
        <v>291922.14508981456</v>
      </c>
      <c r="O32" s="44">
        <f>+'[3]EAU TCM SOFIA'!O15+'[3]EAU TCM SAVA'!O15+'[3]EAU TCM BETSIBOKA'!O15+'[3]EAU TCM SE'!O15+'[3]EAU TCM SO'!O15+'[3]EAU TCM ANOSY'!O15+'[3]EAU TCM ANALA'!O15+'[3]EAU TCM ANALAMANGA'!O15+'[3]EAU TCM BONGOLAVA'!O15+'[3]EAU TCM BOENY'!O15+'[3]EAU TCM ANDROY'!O15+'[3]EAU TCM MELAKY'!O15+'[3]EAU TCM ITASY'!O15+'[3]EAU TCM IHOROMBE'!O15+'[3]EAU TCM HMATSIATARA'!O15+'[3]EAU TCM DIANA'!O15+'[3]EAU TCM ALAOTRA'!O15+'[3]EAU TCM MENABE'!O15+'[3]EAU TCM ANTSINANANA'!O15+'[3]EAU TCM AMORON MANIA'!O15+'[3]EAU TCM V7V'!O15+'[3]EAU TCM VAKANA'!O15</f>
        <v>319494.87254389288</v>
      </c>
      <c r="P32" s="44">
        <f>+'[3]EAU TCM SOFIA'!P15+'[3]EAU TCM SAVA'!P15+'[3]EAU TCM BETSIBOKA'!P15+'[3]EAU TCM SE'!P15+'[3]EAU TCM SO'!P15+'[3]EAU TCM ANOSY'!P15+'[3]EAU TCM ANALA'!P15+'[3]EAU TCM ANALAMANGA'!P15+'[3]EAU TCM BONGOLAVA'!P15+'[3]EAU TCM BOENY'!P15+'[3]EAU TCM ANDROY'!P15+'[3]EAU TCM MELAKY'!P15+'[3]EAU TCM ITASY'!P15+'[3]EAU TCM IHOROMBE'!P15+'[3]EAU TCM HMATSIATARA'!P15+'[3]EAU TCM DIANA'!P15+'[3]EAU TCM ALAOTRA'!P15+'[3]EAU TCM MENABE'!P15+'[3]EAU TCM ANTSINANANA'!P15+'[3]EAU TCM AMORON MANIA'!P15+'[3]EAU TCM V7V'!P15+'[3]EAU TCM VAKANA'!P15</f>
        <v>350043.47430378199</v>
      </c>
      <c r="Q32" s="44">
        <f>+'[3]EAU TCM SOFIA'!Q15+'[3]EAU TCM SAVA'!Q15+'[3]EAU TCM BETSIBOKA'!Q15+'[3]EAU TCM SE'!Q15+'[3]EAU TCM SO'!Q15+'[3]EAU TCM ANOSY'!Q15+'[3]EAU TCM ANALA'!Q15+'[3]EAU TCM ANALAMANGA'!Q15+'[3]EAU TCM BONGOLAVA'!Q15+'[3]EAU TCM BOENY'!Q15+'[3]EAU TCM ANDROY'!Q15+'[3]EAU TCM MELAKY'!Q15+'[3]EAU TCM ITASY'!Q15+'[3]EAU TCM IHOROMBE'!Q15+'[3]EAU TCM HMATSIATARA'!Q15+'[3]EAU TCM DIANA'!Q15+'[3]EAU TCM ALAOTRA'!Q15+'[3]EAU TCM MENABE'!Q15+'[3]EAU TCM ANTSINANANA'!Q15+'[3]EAU TCM AMORON MANIA'!Q15+'[3]EAU TCM V7V'!Q15+'[3]EAU TCM VAKANA'!Q15</f>
        <v>368933.39643512032</v>
      </c>
      <c r="R32" s="44">
        <f>+'[3]EAU TCM SOFIA'!R15+'[3]EAU TCM SAVA'!R15+'[3]EAU TCM BETSIBOKA'!R15+'[3]EAU TCM SE'!R15+'[3]EAU TCM SO'!R15+'[3]EAU TCM ANOSY'!R15+'[3]EAU TCM ANALA'!R15+'[3]EAU TCM ANALAMANGA'!R15+'[3]EAU TCM BONGOLAVA'!R15+'[3]EAU TCM BOENY'!R15+'[3]EAU TCM ANDROY'!R15+'[3]EAU TCM MELAKY'!R15+'[3]EAU TCM ITASY'!R15+'[3]EAU TCM IHOROMBE'!R15+'[3]EAU TCM HMATSIATARA'!R15+'[3]EAU TCM DIANA'!R15+'[3]EAU TCM ALAOTRA'!R15+'[3]EAU TCM MENABE'!R15+'[3]EAU TCM ANTSINANANA'!R15+'[3]EAU TCM AMORON MANIA'!R15+'[3]EAU TCM V7V'!R15+'[3]EAU TCM VAKANA'!R15</f>
        <v>397715.9211792181</v>
      </c>
      <c r="S32" s="44">
        <f>+'[3]EAU TCM SOFIA'!S15+'[3]EAU TCM SAVA'!S15+'[3]EAU TCM BETSIBOKA'!S15+'[3]EAU TCM SE'!S15+'[3]EAU TCM SO'!S15+'[3]EAU TCM ANOSY'!S15+'[3]EAU TCM ANALA'!S15+'[3]EAU TCM ANALAMANGA'!S15+'[3]EAU TCM BONGOLAVA'!S15+'[3]EAU TCM BOENY'!S15+'[3]EAU TCM ANDROY'!S15+'[3]EAU TCM MELAKY'!S15+'[3]EAU TCM ITASY'!S15+'[3]EAU TCM IHOROMBE'!S15+'[3]EAU TCM HMATSIATARA'!S15+'[3]EAU TCM DIANA'!S15+'[3]EAU TCM ALAOTRA'!S15+'[3]EAU TCM MENABE'!S15+'[3]EAU TCM ANTSINANANA'!S15+'[3]EAU TCM AMORON MANIA'!S15+'[3]EAU TCM V7V'!S15+'[3]EAU TCM VAKANA'!S15</f>
        <v>423270.39525013568</v>
      </c>
      <c r="T32" s="13"/>
      <c r="U32" s="42"/>
    </row>
    <row r="33" spans="2:21" customFormat="1" x14ac:dyDescent="0.25">
      <c r="B33" s="52" t="s">
        <v>15</v>
      </c>
      <c r="C33" s="52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3"/>
      <c r="U33" s="42"/>
    </row>
    <row r="34" spans="2:21" customFormat="1" x14ac:dyDescent="0.25">
      <c r="B34" s="154" t="s">
        <v>16</v>
      </c>
      <c r="C34" s="154"/>
      <c r="D34" s="154"/>
      <c r="E34" s="32"/>
      <c r="F34" s="32">
        <f>SUM(F25:F33)</f>
        <v>1312990.7709533218</v>
      </c>
      <c r="G34" s="32">
        <f t="shared" ref="G34:S34" si="33">SUM(G25:G33)</f>
        <v>1581961.8375660221</v>
      </c>
      <c r="H34" s="32">
        <f t="shared" si="33"/>
        <v>1754925.6652141563</v>
      </c>
      <c r="I34" s="32">
        <f t="shared" si="33"/>
        <v>1965943.4674162301</v>
      </c>
      <c r="J34" s="32">
        <f t="shared" si="33"/>
        <v>2093104.0798440813</v>
      </c>
      <c r="K34" s="32">
        <f t="shared" si="33"/>
        <v>2305771.1916786125</v>
      </c>
      <c r="L34" s="32">
        <f t="shared" si="33"/>
        <v>2460974.5017731907</v>
      </c>
      <c r="M34" s="32">
        <f t="shared" si="33"/>
        <v>2710985.9038701649</v>
      </c>
      <c r="N34" s="32">
        <f t="shared" si="33"/>
        <v>2930655.1958778715</v>
      </c>
      <c r="O34" s="32">
        <f t="shared" si="33"/>
        <v>3099643.5385181233</v>
      </c>
      <c r="P34" s="32">
        <f t="shared" si="33"/>
        <v>3294081.19133393</v>
      </c>
      <c r="Q34" s="32">
        <f t="shared" si="33"/>
        <v>3454501.455962867</v>
      </c>
      <c r="R34" s="32">
        <f t="shared" si="33"/>
        <v>3657457.4072542931</v>
      </c>
      <c r="S34" s="32">
        <f t="shared" si="33"/>
        <v>3975790.0944830375</v>
      </c>
      <c r="T34" s="32"/>
      <c r="U34" s="42"/>
    </row>
    <row r="35" spans="2:21" customFormat="1" x14ac:dyDescent="0.25">
      <c r="B35" s="9" t="s">
        <v>17</v>
      </c>
      <c r="C35" s="24"/>
      <c r="D35" s="33">
        <v>300</v>
      </c>
      <c r="E35" s="34"/>
      <c r="F35" s="34">
        <f>F25/$D$35</f>
        <v>828.37015929459164</v>
      </c>
      <c r="G35" s="34">
        <f>G25/$D$35</f>
        <v>858.90846669703774</v>
      </c>
      <c r="H35" s="34">
        <f>H25/$D$35</f>
        <v>1172.6514275796667</v>
      </c>
      <c r="I35" s="34">
        <f t="shared" ref="I35:S35" si="34">I25/$D$35</f>
        <v>1372.69051953703</v>
      </c>
      <c r="J35" s="34">
        <f t="shared" si="34"/>
        <v>1444.1734011474068</v>
      </c>
      <c r="K35" s="34">
        <f t="shared" si="34"/>
        <v>1744.6330802239358</v>
      </c>
      <c r="L35" s="34">
        <f t="shared" si="34"/>
        <v>2120.3694080550667</v>
      </c>
      <c r="M35" s="34">
        <f t="shared" si="34"/>
        <v>2439.4999571797134</v>
      </c>
      <c r="N35" s="34">
        <f t="shared" si="34"/>
        <v>2451.5355592819751</v>
      </c>
      <c r="O35" s="34">
        <f t="shared" si="34"/>
        <v>2834.074001352129</v>
      </c>
      <c r="P35" s="34">
        <f t="shared" si="34"/>
        <v>2636.3731857241919</v>
      </c>
      <c r="Q35" s="34">
        <f t="shared" si="34"/>
        <v>3161.7283335454599</v>
      </c>
      <c r="R35" s="34">
        <f t="shared" si="34"/>
        <v>3260.1548426246463</v>
      </c>
      <c r="S35" s="34">
        <f t="shared" si="34"/>
        <v>3801.0146333611756</v>
      </c>
      <c r="T35" s="13"/>
      <c r="U35" s="42"/>
    </row>
    <row r="36" spans="2:21" customFormat="1" x14ac:dyDescent="0.25">
      <c r="B36" s="9" t="s">
        <v>18</v>
      </c>
      <c r="C36" s="9"/>
      <c r="D36" s="35">
        <v>300</v>
      </c>
      <c r="E36" s="34"/>
      <c r="F36" s="34">
        <f>F26/$D$36</f>
        <v>213.06546976818348</v>
      </c>
      <c r="G36" s="34">
        <f>G26/$D$36</f>
        <v>234.34118635227151</v>
      </c>
      <c r="H36" s="34">
        <f t="shared" ref="H36:S36" si="35">H26/$D$36</f>
        <v>353.27013420707129</v>
      </c>
      <c r="I36" s="34">
        <f t="shared" si="35"/>
        <v>340.13237538655073</v>
      </c>
      <c r="J36" s="34">
        <f t="shared" si="35"/>
        <v>340.47290216908135</v>
      </c>
      <c r="K36" s="34">
        <f t="shared" si="35"/>
        <v>504.24771362035892</v>
      </c>
      <c r="L36" s="34">
        <f t="shared" si="35"/>
        <v>562.67138565778691</v>
      </c>
      <c r="M36" s="34">
        <f t="shared" si="35"/>
        <v>770.24611067772594</v>
      </c>
      <c r="N36" s="34">
        <f t="shared" si="35"/>
        <v>912.52088451077248</v>
      </c>
      <c r="O36" s="34">
        <f t="shared" si="35"/>
        <v>1001.276292693394</v>
      </c>
      <c r="P36" s="34">
        <f t="shared" si="35"/>
        <v>1306.8097380141578</v>
      </c>
      <c r="Q36" s="34">
        <f t="shared" si="35"/>
        <v>1418.3710476112897</v>
      </c>
      <c r="R36" s="34">
        <f t="shared" si="35"/>
        <v>1762.9110147609097</v>
      </c>
      <c r="S36" s="34">
        <f t="shared" si="35"/>
        <v>1966.5470781684205</v>
      </c>
      <c r="T36" s="13"/>
      <c r="U36" s="42"/>
    </row>
    <row r="37" spans="2:21" customFormat="1" x14ac:dyDescent="0.25">
      <c r="B37" s="9" t="s">
        <v>19</v>
      </c>
      <c r="C37" s="9"/>
      <c r="D37" s="35">
        <v>250</v>
      </c>
      <c r="E37" s="34"/>
      <c r="F37" s="34">
        <f>F27/$D$37</f>
        <v>2563.1391519022141</v>
      </c>
      <c r="G37" s="34">
        <f>G27/$D$37</f>
        <v>3096.4513286668716</v>
      </c>
      <c r="H37" s="34">
        <f t="shared" ref="H37:S37" si="36">H27/$D$37</f>
        <v>2999.3509078719994</v>
      </c>
      <c r="I37" s="34">
        <f t="shared" si="36"/>
        <v>3181.509325287619</v>
      </c>
      <c r="J37" s="34">
        <f t="shared" si="36"/>
        <v>3720.4163180986525</v>
      </c>
      <c r="K37" s="34">
        <f t="shared" si="36"/>
        <v>3713.0368798539221</v>
      </c>
      <c r="L37" s="34">
        <f t="shared" si="36"/>
        <v>3720.7527945161551</v>
      </c>
      <c r="M37" s="34">
        <f t="shared" si="36"/>
        <v>3769.9846776409313</v>
      </c>
      <c r="N37" s="34">
        <f t="shared" si="36"/>
        <v>4111.5041477533396</v>
      </c>
      <c r="O37" s="34">
        <f t="shared" si="36"/>
        <v>4047.0452294236579</v>
      </c>
      <c r="P37" s="34">
        <f t="shared" si="36"/>
        <v>4413.8801119010304</v>
      </c>
      <c r="Q37" s="34">
        <f t="shared" si="36"/>
        <v>4308.9696332113554</v>
      </c>
      <c r="R37" s="34">
        <f t="shared" si="36"/>
        <v>4021.9338221304761</v>
      </c>
      <c r="S37" s="34">
        <f t="shared" si="36"/>
        <v>4659.5964668992938</v>
      </c>
      <c r="T37" s="13"/>
      <c r="U37" s="42"/>
    </row>
    <row r="38" spans="2:21" customFormat="1" x14ac:dyDescent="0.25">
      <c r="B38" s="9" t="s">
        <v>20</v>
      </c>
      <c r="C38" s="9"/>
      <c r="D38" s="35">
        <v>250</v>
      </c>
      <c r="E38" s="34"/>
      <c r="F38" s="34">
        <f>F28/$D$38</f>
        <v>430.51195745014246</v>
      </c>
      <c r="G38" s="34">
        <f>G28/$D$38</f>
        <v>906.26627254164862</v>
      </c>
      <c r="H38" s="34">
        <f t="shared" ref="H38:S38" si="37">H28/$D$38</f>
        <v>1043.3323828229913</v>
      </c>
      <c r="I38" s="34">
        <f t="shared" si="37"/>
        <v>1357.4547291931528</v>
      </c>
      <c r="J38" s="34">
        <f t="shared" si="37"/>
        <v>1149.8872773079477</v>
      </c>
      <c r="K38" s="34">
        <f t="shared" si="37"/>
        <v>1289.4056608984349</v>
      </c>
      <c r="L38" s="34">
        <f t="shared" si="37"/>
        <v>1231.7754476300879</v>
      </c>
      <c r="M38" s="34">
        <f t="shared" si="37"/>
        <v>1397.9725588064452</v>
      </c>
      <c r="N38" s="34">
        <f t="shared" si="37"/>
        <v>1608.4432123663489</v>
      </c>
      <c r="O38" s="34">
        <f t="shared" si="37"/>
        <v>1597.6279486030103</v>
      </c>
      <c r="P38" s="34">
        <f t="shared" si="37"/>
        <v>1673.4300317918892</v>
      </c>
      <c r="Q38" s="34">
        <f t="shared" si="37"/>
        <v>1528.5169572579377</v>
      </c>
      <c r="R38" s="34">
        <f t="shared" si="37"/>
        <v>1901.9950865814833</v>
      </c>
      <c r="S38" s="34">
        <f t="shared" si="37"/>
        <v>1472.1841652772348</v>
      </c>
      <c r="T38" s="13"/>
      <c r="U38" s="42"/>
    </row>
    <row r="39" spans="2:21" customFormat="1" x14ac:dyDescent="0.25">
      <c r="B39" s="9" t="s">
        <v>60</v>
      </c>
      <c r="C39" s="9"/>
      <c r="D39" s="35">
        <v>250</v>
      </c>
      <c r="E39" s="34"/>
      <c r="F39" s="34">
        <f>F29/$D$39</f>
        <v>308.62830119319369</v>
      </c>
      <c r="G39" s="34">
        <f>G29/$D$39</f>
        <v>310.04843061129765</v>
      </c>
      <c r="H39" s="34">
        <f t="shared" ref="H39:S39" si="38">H29/$D$39</f>
        <v>350.64952978136967</v>
      </c>
      <c r="I39" s="34">
        <f t="shared" si="38"/>
        <v>388.44323643041088</v>
      </c>
      <c r="J39" s="34">
        <f t="shared" si="38"/>
        <v>416.32437095692063</v>
      </c>
      <c r="K39" s="34">
        <f t="shared" si="38"/>
        <v>465.72749364477539</v>
      </c>
      <c r="L39" s="34">
        <f t="shared" si="38"/>
        <v>511.54656862227614</v>
      </c>
      <c r="M39" s="34">
        <f t="shared" si="38"/>
        <v>558.23307586693284</v>
      </c>
      <c r="N39" s="34">
        <f t="shared" si="38"/>
        <v>601.53654139719367</v>
      </c>
      <c r="O39" s="34">
        <f t="shared" si="38"/>
        <v>658.35307069650651</v>
      </c>
      <c r="P39" s="34">
        <f t="shared" si="38"/>
        <v>721.30170462597493</v>
      </c>
      <c r="Q39" s="34">
        <f t="shared" si="38"/>
        <v>760.22639265418741</v>
      </c>
      <c r="R39" s="34">
        <f t="shared" si="38"/>
        <v>819.53583758141917</v>
      </c>
      <c r="S39" s="34">
        <f t="shared" si="38"/>
        <v>872.19354172755243</v>
      </c>
      <c r="T39" s="13"/>
      <c r="U39" s="42"/>
    </row>
    <row r="40" spans="2:21" customFormat="1" x14ac:dyDescent="0.25">
      <c r="B40" s="9" t="s">
        <v>61</v>
      </c>
      <c r="C40" s="9"/>
      <c r="D40" s="35">
        <v>10</v>
      </c>
      <c r="E40" s="34"/>
      <c r="F40" s="34">
        <f>F30/$D$40</f>
        <v>1664.1722123162406</v>
      </c>
      <c r="G40" s="34">
        <f>G30/$D$40</f>
        <v>1671.8297729040557</v>
      </c>
      <c r="H40" s="34">
        <f t="shared" ref="H40:R40" si="39">H30/$D$40</f>
        <v>1890.7572684289541</v>
      </c>
      <c r="I40" s="34">
        <f t="shared" si="39"/>
        <v>2094.5468631051563</v>
      </c>
      <c r="J40" s="34">
        <f t="shared" si="39"/>
        <v>2244.8863139833966</v>
      </c>
      <c r="K40" s="34">
        <f t="shared" si="39"/>
        <v>2511.2757010257501</v>
      </c>
      <c r="L40" s="34">
        <f t="shared" si="39"/>
        <v>2758.3393406103119</v>
      </c>
      <c r="M40" s="34">
        <f t="shared" si="39"/>
        <v>3010.0803110471861</v>
      </c>
      <c r="N40" s="34">
        <f t="shared" si="39"/>
        <v>3243.5793898868287</v>
      </c>
      <c r="O40" s="34">
        <f t="shared" si="39"/>
        <v>3549.9430282654757</v>
      </c>
      <c r="P40" s="34">
        <f t="shared" si="39"/>
        <v>3889.3719367086887</v>
      </c>
      <c r="Q40" s="34">
        <f t="shared" si="39"/>
        <v>4099.2599603902254</v>
      </c>
      <c r="R40" s="34">
        <f t="shared" si="39"/>
        <v>4419.0657908802013</v>
      </c>
      <c r="S40" s="34">
        <f>S30/$D$40</f>
        <v>4703.0043916681752</v>
      </c>
      <c r="T40" s="13"/>
      <c r="U40" s="42"/>
    </row>
    <row r="41" spans="2:21" customFormat="1" x14ac:dyDescent="0.25">
      <c r="B41" s="9" t="s">
        <v>62</v>
      </c>
      <c r="C41" s="9"/>
      <c r="D41" s="35">
        <v>250</v>
      </c>
      <c r="E41" s="34"/>
      <c r="F41" s="34">
        <f>+F31/$D$41</f>
        <v>34.292033465910414</v>
      </c>
      <c r="G41" s="34">
        <f>+G31/$D$41</f>
        <v>34.449825623477516</v>
      </c>
      <c r="H41" s="34">
        <f t="shared" ref="H41:R41" si="40">+H31/$D$41</f>
        <v>38.961058864596637</v>
      </c>
      <c r="I41" s="34">
        <f t="shared" si="40"/>
        <v>43.160359603378978</v>
      </c>
      <c r="J41" s="34">
        <f t="shared" si="40"/>
        <v>46.258263439657853</v>
      </c>
      <c r="K41" s="34">
        <f t="shared" si="40"/>
        <v>51.747499293863946</v>
      </c>
      <c r="L41" s="34">
        <f t="shared" si="40"/>
        <v>56.838507624697343</v>
      </c>
      <c r="M41" s="34">
        <f t="shared" si="40"/>
        <v>62.025897318548097</v>
      </c>
      <c r="N41" s="34">
        <f t="shared" si="40"/>
        <v>66.837393488577078</v>
      </c>
      <c r="O41" s="34">
        <f t="shared" si="40"/>
        <v>73.150341188500718</v>
      </c>
      <c r="P41" s="34">
        <f t="shared" si="40"/>
        <v>80.144633847330567</v>
      </c>
      <c r="Q41" s="34">
        <f t="shared" si="40"/>
        <v>84.469599183798593</v>
      </c>
      <c r="R41" s="34">
        <f t="shared" si="40"/>
        <v>91.059537509046592</v>
      </c>
      <c r="S41" s="34">
        <f>+S31/$D$41</f>
        <v>96.91039352528361</v>
      </c>
      <c r="T41" s="13"/>
      <c r="U41" s="42"/>
    </row>
    <row r="42" spans="2:21" customFormat="1" x14ac:dyDescent="0.25">
      <c r="B42" s="9" t="s">
        <v>63</v>
      </c>
      <c r="C42" s="9"/>
      <c r="D42" s="35">
        <v>10</v>
      </c>
      <c r="E42" s="34"/>
      <c r="F42" s="34">
        <f>F32/$D$42</f>
        <v>14977.549910846161</v>
      </c>
      <c r="G42" s="34">
        <f>G32/$D$42</f>
        <v>15046.467956136501</v>
      </c>
      <c r="H42" s="34">
        <f t="shared" ref="H42:S42" si="41">H32/$D$42</f>
        <v>17016.81541586059</v>
      </c>
      <c r="I42" s="34">
        <f t="shared" si="41"/>
        <v>18850.921767946402</v>
      </c>
      <c r="J42" s="34">
        <f t="shared" si="41"/>
        <v>20203.976825850561</v>
      </c>
      <c r="K42" s="34">
        <f t="shared" si="41"/>
        <v>22601.481309231753</v>
      </c>
      <c r="L42" s="34">
        <f t="shared" si="41"/>
        <v>24825.054065492812</v>
      </c>
      <c r="M42" s="34">
        <f t="shared" si="41"/>
        <v>27090.722799424671</v>
      </c>
      <c r="N42" s="34">
        <f t="shared" si="41"/>
        <v>29192.214508981455</v>
      </c>
      <c r="O42" s="34">
        <f t="shared" si="41"/>
        <v>31949.487254389289</v>
      </c>
      <c r="P42" s="34">
        <f t="shared" si="41"/>
        <v>35004.347430378199</v>
      </c>
      <c r="Q42" s="34">
        <f t="shared" si="41"/>
        <v>36893.33964351203</v>
      </c>
      <c r="R42" s="34">
        <f t="shared" si="41"/>
        <v>39771.592117921813</v>
      </c>
      <c r="S42" s="34">
        <f t="shared" si="41"/>
        <v>42327.03952501357</v>
      </c>
      <c r="T42" s="13"/>
      <c r="U42" s="42"/>
    </row>
    <row r="43" spans="2:21" customFormat="1" x14ac:dyDescent="0.25">
      <c r="B43" s="9" t="s">
        <v>21</v>
      </c>
      <c r="C43" s="9"/>
      <c r="D43" s="35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3"/>
      <c r="U43" s="42"/>
    </row>
    <row r="44" spans="2:21" customFormat="1" x14ac:dyDescent="0.25">
      <c r="B44" s="155" t="s">
        <v>22</v>
      </c>
      <c r="C44" s="155"/>
      <c r="D44" s="155"/>
      <c r="E44" s="32"/>
      <c r="F44" s="32">
        <f>SUM(F35:F43)</f>
        <v>21019.729196236636</v>
      </c>
      <c r="G44" s="32">
        <f t="shared" ref="G44:S44" si="42">SUM(G35:G43)</f>
        <v>22158.76323953316</v>
      </c>
      <c r="H44" s="32">
        <f t="shared" si="42"/>
        <v>24865.788125417239</v>
      </c>
      <c r="I44" s="32">
        <f t="shared" si="42"/>
        <v>27628.859176489699</v>
      </c>
      <c r="J44" s="32">
        <f t="shared" si="42"/>
        <v>29566.395672953622</v>
      </c>
      <c r="K44" s="32">
        <f t="shared" si="42"/>
        <v>32881.555337792794</v>
      </c>
      <c r="L44" s="32">
        <f t="shared" si="42"/>
        <v>35787.347518209193</v>
      </c>
      <c r="M44" s="32">
        <f t="shared" si="42"/>
        <v>39098.76538796215</v>
      </c>
      <c r="N44" s="32">
        <f t="shared" si="42"/>
        <v>42188.171637666492</v>
      </c>
      <c r="O44" s="32">
        <f t="shared" si="42"/>
        <v>45710.957166611959</v>
      </c>
      <c r="P44" s="32">
        <f t="shared" si="42"/>
        <v>49725.658772991461</v>
      </c>
      <c r="Q44" s="32">
        <f t="shared" si="42"/>
        <v>52254.881567366283</v>
      </c>
      <c r="R44" s="32">
        <f t="shared" si="42"/>
        <v>56048.248049989998</v>
      </c>
      <c r="S44" s="32">
        <f t="shared" si="42"/>
        <v>59898.490195640705</v>
      </c>
      <c r="T44" s="32"/>
      <c r="U44" s="42"/>
    </row>
    <row r="45" spans="2:21" customFormat="1" x14ac:dyDescent="0.25">
      <c r="B45" s="9" t="s">
        <v>64</v>
      </c>
      <c r="C45" s="80">
        <v>44</v>
      </c>
      <c r="D45" s="37"/>
      <c r="E45" s="38"/>
      <c r="F45" s="38">
        <f>F25*$C$45</f>
        <v>10934486.102688611</v>
      </c>
      <c r="G45" s="38">
        <f t="shared" ref="G45:S45" si="43">G25*$C$45</f>
        <v>11337591.760400897</v>
      </c>
      <c r="H45" s="38">
        <f t="shared" si="43"/>
        <v>15478998.8440516</v>
      </c>
      <c r="I45" s="38">
        <f t="shared" si="43"/>
        <v>18119514.857888795</v>
      </c>
      <c r="J45" s="38">
        <f t="shared" si="43"/>
        <v>19063088.89514577</v>
      </c>
      <c r="K45" s="38">
        <f t="shared" si="43"/>
        <v>23029156.658955954</v>
      </c>
      <c r="L45" s="38">
        <f t="shared" si="43"/>
        <v>27988876.18632688</v>
      </c>
      <c r="M45" s="38">
        <f t="shared" si="43"/>
        <v>32201399.43477222</v>
      </c>
      <c r="N45" s="38">
        <f t="shared" si="43"/>
        <v>32360269.382522069</v>
      </c>
      <c r="O45" s="38">
        <f t="shared" si="43"/>
        <v>37409776.817848101</v>
      </c>
      <c r="P45" s="38">
        <f t="shared" si="43"/>
        <v>34800126.051559336</v>
      </c>
      <c r="Q45" s="38">
        <f t="shared" si="43"/>
        <v>41734814.00280007</v>
      </c>
      <c r="R45" s="38">
        <f t="shared" si="43"/>
        <v>43034043.92264533</v>
      </c>
      <c r="S45" s="38">
        <f t="shared" si="43"/>
        <v>50173393.160367519</v>
      </c>
      <c r="T45" s="13"/>
      <c r="U45" s="42"/>
    </row>
    <row r="46" spans="2:21" customFormat="1" x14ac:dyDescent="0.25">
      <c r="B46" s="9" t="s">
        <v>65</v>
      </c>
      <c r="C46" s="80">
        <v>101</v>
      </c>
      <c r="D46" s="37"/>
      <c r="E46" s="38"/>
      <c r="F46" s="38">
        <f>F26*$C$46</f>
        <v>6455883.7339759599</v>
      </c>
      <c r="G46" s="38">
        <f t="shared" ref="G46:S46" si="44">G26*$C$46</f>
        <v>7100537.9464738267</v>
      </c>
      <c r="H46" s="38">
        <f t="shared" si="44"/>
        <v>10704085.066474261</v>
      </c>
      <c r="I46" s="38">
        <f t="shared" si="44"/>
        <v>10306010.974212488</v>
      </c>
      <c r="J46" s="38">
        <f t="shared" si="44"/>
        <v>10316328.935723165</v>
      </c>
      <c r="K46" s="38">
        <f t="shared" si="44"/>
        <v>15278705.722696876</v>
      </c>
      <c r="L46" s="38">
        <f t="shared" si="44"/>
        <v>17048942.985430945</v>
      </c>
      <c r="M46" s="38">
        <f t="shared" si="44"/>
        <v>23338457.153535094</v>
      </c>
      <c r="N46" s="38">
        <f t="shared" si="44"/>
        <v>27649382.800676405</v>
      </c>
      <c r="O46" s="38">
        <f t="shared" si="44"/>
        <v>30338671.668609839</v>
      </c>
      <c r="P46" s="38">
        <f t="shared" si="44"/>
        <v>39596335.061828978</v>
      </c>
      <c r="Q46" s="38">
        <f t="shared" si="44"/>
        <v>42976642.742622077</v>
      </c>
      <c r="R46" s="38">
        <f t="shared" si="44"/>
        <v>53416203.747255564</v>
      </c>
      <c r="S46" s="38">
        <f t="shared" si="44"/>
        <v>59586376.46850314</v>
      </c>
      <c r="T46" s="13"/>
      <c r="U46" s="42"/>
    </row>
    <row r="47" spans="2:21" customFormat="1" x14ac:dyDescent="0.25">
      <c r="B47" s="9" t="s">
        <v>66</v>
      </c>
      <c r="C47" s="80">
        <v>56</v>
      </c>
      <c r="D47" s="37"/>
      <c r="E47" s="38"/>
      <c r="F47" s="38">
        <f>F27*$C$47</f>
        <v>35883948.126630999</v>
      </c>
      <c r="G47" s="38">
        <f t="shared" ref="G47:S47" si="45">G27*$C$47</f>
        <v>43350318.601336196</v>
      </c>
      <c r="H47" s="38">
        <f t="shared" si="45"/>
        <v>41990912.710207991</v>
      </c>
      <c r="I47" s="38">
        <f t="shared" si="45"/>
        <v>44541130.554026671</v>
      </c>
      <c r="J47" s="38">
        <f t="shared" si="45"/>
        <v>52085828.453381136</v>
      </c>
      <c r="K47" s="38">
        <f t="shared" si="45"/>
        <v>51982516.317954905</v>
      </c>
      <c r="L47" s="38">
        <f t="shared" si="45"/>
        <v>52090539.123226173</v>
      </c>
      <c r="M47" s="38">
        <f t="shared" si="45"/>
        <v>52779785.48697304</v>
      </c>
      <c r="N47" s="38">
        <f t="shared" si="45"/>
        <v>57561058.06854675</v>
      </c>
      <c r="O47" s="38">
        <f t="shared" si="45"/>
        <v>56658633.211931214</v>
      </c>
      <c r="P47" s="38">
        <f t="shared" si="45"/>
        <v>61794321.566614434</v>
      </c>
      <c r="Q47" s="38">
        <f t="shared" si="45"/>
        <v>60325574.864958979</v>
      </c>
      <c r="R47" s="38">
        <f t="shared" si="45"/>
        <v>56307073.509826668</v>
      </c>
      <c r="S47" s="38">
        <f t="shared" si="45"/>
        <v>65234350.536590107</v>
      </c>
      <c r="T47" s="13"/>
      <c r="U47" s="42"/>
    </row>
    <row r="48" spans="2:21" customFormat="1" x14ac:dyDescent="0.25">
      <c r="B48" s="9" t="s">
        <v>67</v>
      </c>
      <c r="C48" s="80">
        <v>94</v>
      </c>
      <c r="D48" s="37"/>
      <c r="E48" s="38"/>
      <c r="F48" s="56">
        <f>F28*$C$48</f>
        <v>10117031.000078348</v>
      </c>
      <c r="G48" s="56">
        <f t="shared" ref="G48:S48" si="46">G28*$C$48</f>
        <v>21297257.40472874</v>
      </c>
      <c r="H48" s="56">
        <f t="shared" si="46"/>
        <v>24518310.996340297</v>
      </c>
      <c r="I48" s="56">
        <f t="shared" si="46"/>
        <v>31900186.136039093</v>
      </c>
      <c r="J48" s="56">
        <f t="shared" si="46"/>
        <v>27022351.016736768</v>
      </c>
      <c r="K48" s="56">
        <f t="shared" si="46"/>
        <v>30301033.031113222</v>
      </c>
      <c r="L48" s="56">
        <f t="shared" si="46"/>
        <v>28946723.019307066</v>
      </c>
      <c r="M48" s="56">
        <f t="shared" si="46"/>
        <v>32852355.131951462</v>
      </c>
      <c r="N48" s="56">
        <f t="shared" si="46"/>
        <v>37798415.490609199</v>
      </c>
      <c r="O48" s="56">
        <f t="shared" si="46"/>
        <v>37544256.792170741</v>
      </c>
      <c r="P48" s="56">
        <f t="shared" si="46"/>
        <v>39325605.747109391</v>
      </c>
      <c r="Q48" s="56">
        <f t="shared" si="46"/>
        <v>35920148.495561533</v>
      </c>
      <c r="R48" s="56">
        <f t="shared" si="46"/>
        <v>44696884.534664854</v>
      </c>
      <c r="S48" s="56">
        <f t="shared" si="46"/>
        <v>34596327.884015016</v>
      </c>
      <c r="T48" s="13"/>
      <c r="U48" s="42"/>
    </row>
    <row r="49" spans="2:21" customFormat="1" x14ac:dyDescent="0.25">
      <c r="B49" s="9" t="s">
        <v>68</v>
      </c>
      <c r="C49" s="80">
        <v>4</v>
      </c>
      <c r="D49" s="37"/>
      <c r="E49" s="38"/>
      <c r="F49" s="56">
        <f>+F29*$C$49</f>
        <v>308628.30119319371</v>
      </c>
      <c r="G49" s="56">
        <f t="shared" ref="G49:S49" si="47">+G29*$C$49</f>
        <v>310048.43061129766</v>
      </c>
      <c r="H49" s="56">
        <f t="shared" si="47"/>
        <v>350649.52978136967</v>
      </c>
      <c r="I49" s="56">
        <f t="shared" si="47"/>
        <v>388443.23643041088</v>
      </c>
      <c r="J49" s="56">
        <f t="shared" si="47"/>
        <v>416324.37095692061</v>
      </c>
      <c r="K49" s="56">
        <f t="shared" si="47"/>
        <v>465727.49364477542</v>
      </c>
      <c r="L49" s="56">
        <f t="shared" si="47"/>
        <v>511546.56862227613</v>
      </c>
      <c r="M49" s="56">
        <f t="shared" si="47"/>
        <v>558233.07586693286</v>
      </c>
      <c r="N49" s="56">
        <f t="shared" si="47"/>
        <v>601536.54139719368</v>
      </c>
      <c r="O49" s="56">
        <f t="shared" si="47"/>
        <v>658353.07069650653</v>
      </c>
      <c r="P49" s="56">
        <f t="shared" si="47"/>
        <v>721301.70462597499</v>
      </c>
      <c r="Q49" s="56">
        <f t="shared" si="47"/>
        <v>760226.3926541874</v>
      </c>
      <c r="R49" s="56">
        <f t="shared" si="47"/>
        <v>819535.83758141915</v>
      </c>
      <c r="S49" s="56">
        <f t="shared" si="47"/>
        <v>872193.54172755242</v>
      </c>
      <c r="T49" s="13"/>
      <c r="U49" s="42"/>
    </row>
    <row r="50" spans="2:21" customFormat="1" x14ac:dyDescent="0.25">
      <c r="B50" s="9" t="s">
        <v>69</v>
      </c>
      <c r="C50" s="80">
        <v>21</v>
      </c>
      <c r="D50" s="37"/>
      <c r="E50" s="38"/>
      <c r="F50" s="56">
        <f>F32*$C$50</f>
        <v>3145285.4812776935</v>
      </c>
      <c r="G50" s="56">
        <f t="shared" ref="G50:S50" si="48">G32*$C$50</f>
        <v>3159758.2707886654</v>
      </c>
      <c r="H50" s="56">
        <f t="shared" si="48"/>
        <v>3573531.237330724</v>
      </c>
      <c r="I50" s="56">
        <f t="shared" si="48"/>
        <v>3958693.5712687448</v>
      </c>
      <c r="J50" s="56">
        <f t="shared" si="48"/>
        <v>4242835.1334286183</v>
      </c>
      <c r="K50" s="56">
        <f t="shared" si="48"/>
        <v>4746311.0749386679</v>
      </c>
      <c r="L50" s="56">
        <f t="shared" si="48"/>
        <v>5213261.3537534904</v>
      </c>
      <c r="M50" s="56">
        <f t="shared" si="48"/>
        <v>5689051.7878791811</v>
      </c>
      <c r="N50" s="56">
        <f t="shared" si="48"/>
        <v>6130365.046886106</v>
      </c>
      <c r="O50" s="56">
        <f t="shared" si="48"/>
        <v>6709392.3234217502</v>
      </c>
      <c r="P50" s="56">
        <f t="shared" si="48"/>
        <v>7350912.9603794217</v>
      </c>
      <c r="Q50" s="56">
        <f t="shared" si="48"/>
        <v>7747601.3251375267</v>
      </c>
      <c r="R50" s="56">
        <f t="shared" si="48"/>
        <v>8352034.3447635798</v>
      </c>
      <c r="S50" s="56">
        <f t="shared" si="48"/>
        <v>8888678.3002528492</v>
      </c>
      <c r="T50" s="13"/>
      <c r="U50" s="42"/>
    </row>
    <row r="51" spans="2:21" customFormat="1" x14ac:dyDescent="0.25">
      <c r="B51" s="52" t="s">
        <v>70</v>
      </c>
      <c r="C51" s="80">
        <v>278</v>
      </c>
      <c r="D51" s="37"/>
      <c r="E51" s="38"/>
      <c r="F51" s="56">
        <f>(F30+F31)*$C$51</f>
        <v>7009695.0761199221</v>
      </c>
      <c r="G51" s="56">
        <f>(G30+G31)*$C$51</f>
        <v>7041949.6495049624</v>
      </c>
      <c r="H51" s="56">
        <f t="shared" ref="H51:S51" si="49">(H30+H31)*$C$51</f>
        <v>7964098.7973219585</v>
      </c>
      <c r="I51" s="56">
        <f t="shared" si="49"/>
        <v>8822485.2718671747</v>
      </c>
      <c r="J51" s="56">
        <f t="shared" si="49"/>
        <v>9455733.2619300634</v>
      </c>
      <c r="K51" s="56">
        <f t="shared" si="49"/>
        <v>10577797.649775129</v>
      </c>
      <c r="L51" s="56">
        <f t="shared" si="49"/>
        <v>11618459.646813132</v>
      </c>
      <c r="M51" s="56">
        <f t="shared" si="49"/>
        <v>12678823.128350269</v>
      </c>
      <c r="N51" s="56">
        <f t="shared" si="49"/>
        <v>13662349.551341491</v>
      </c>
      <c r="O51" s="56">
        <f t="shared" si="49"/>
        <v>14952790.331178823</v>
      </c>
      <c r="P51" s="56">
        <f t="shared" si="49"/>
        <v>16382506.036439629</v>
      </c>
      <c r="Q51" s="56">
        <f t="shared" si="49"/>
        <v>17266579.833158828</v>
      </c>
      <c r="R51" s="56">
        <f t="shared" si="49"/>
        <v>18613640.755525697</v>
      </c>
      <c r="S51" s="56">
        <f t="shared" si="49"/>
        <v>19809624.558844738</v>
      </c>
      <c r="T51" s="13"/>
      <c r="U51" s="42"/>
    </row>
    <row r="52" spans="2:21" customFormat="1" x14ac:dyDescent="0.25">
      <c r="B52" s="9" t="s">
        <v>51</v>
      </c>
      <c r="C52" s="80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13"/>
      <c r="U52" s="42"/>
    </row>
    <row r="53" spans="2:21" customFormat="1" x14ac:dyDescent="0.25">
      <c r="B53" s="163" t="s">
        <v>28</v>
      </c>
      <c r="C53" s="163"/>
      <c r="D53" s="163"/>
      <c r="E53" s="81"/>
      <c r="F53" s="82">
        <f>+SUM(F45:F52)</f>
        <v>73854957.821964741</v>
      </c>
      <c r="G53" s="82">
        <f t="shared" ref="G53:S53" si="50">+SUM(G45:G52)</f>
        <v>93597462.063844591</v>
      </c>
      <c r="H53" s="82">
        <f t="shared" si="50"/>
        <v>104580587.18150821</v>
      </c>
      <c r="I53" s="82">
        <f t="shared" si="50"/>
        <v>118036464.60173337</v>
      </c>
      <c r="J53" s="82">
        <f t="shared" si="50"/>
        <v>122602490.06730247</v>
      </c>
      <c r="K53" s="82">
        <f t="shared" si="50"/>
        <v>136381247.94907951</v>
      </c>
      <c r="L53" s="82">
        <f t="shared" si="50"/>
        <v>143418348.88347995</v>
      </c>
      <c r="M53" s="82">
        <f t="shared" si="50"/>
        <v>160098105.19932818</v>
      </c>
      <c r="N53" s="82">
        <f t="shared" si="50"/>
        <v>175763376.88197923</v>
      </c>
      <c r="O53" s="82">
        <f t="shared" si="50"/>
        <v>184271874.21585697</v>
      </c>
      <c r="P53" s="82">
        <f t="shared" si="50"/>
        <v>199971109.12855715</v>
      </c>
      <c r="Q53" s="82">
        <f t="shared" si="50"/>
        <v>206731587.65689319</v>
      </c>
      <c r="R53" s="82">
        <f t="shared" si="50"/>
        <v>225239416.65226313</v>
      </c>
      <c r="S53" s="82">
        <f t="shared" si="50"/>
        <v>239160944.45030093</v>
      </c>
      <c r="T53" s="41">
        <f>SUM(F53:S53)</f>
        <v>2183707972.7540922</v>
      </c>
      <c r="U53" s="42"/>
    </row>
    <row r="54" spans="2:21" customFormat="1" x14ac:dyDescent="0.25">
      <c r="B54" s="83" t="s">
        <v>29</v>
      </c>
      <c r="C54" s="83"/>
      <c r="D54" s="84"/>
      <c r="E54" s="41"/>
      <c r="F54" s="41">
        <f>F53*3500</f>
        <v>258492352376.87659</v>
      </c>
      <c r="G54" s="41">
        <f t="shared" ref="G54:S54" si="51">G53*3500</f>
        <v>327591117223.45605</v>
      </c>
      <c r="H54" s="41">
        <f t="shared" si="51"/>
        <v>366032055135.27875</v>
      </c>
      <c r="I54" s="41">
        <f t="shared" si="51"/>
        <v>413127626106.06677</v>
      </c>
      <c r="J54" s="41">
        <f t="shared" si="51"/>
        <v>429108715235.55865</v>
      </c>
      <c r="K54" s="41">
        <f t="shared" si="51"/>
        <v>477334367821.77832</v>
      </c>
      <c r="L54" s="41">
        <f t="shared" si="51"/>
        <v>501964221092.17981</v>
      </c>
      <c r="M54" s="41">
        <f t="shared" si="51"/>
        <v>560343368197.64868</v>
      </c>
      <c r="N54" s="41">
        <f t="shared" si="51"/>
        <v>615171819086.92725</v>
      </c>
      <c r="O54" s="41">
        <f t="shared" si="51"/>
        <v>644951559755.49939</v>
      </c>
      <c r="P54" s="41">
        <f t="shared" si="51"/>
        <v>699898881949.94995</v>
      </c>
      <c r="Q54" s="41">
        <f t="shared" si="51"/>
        <v>723560556799.12622</v>
      </c>
      <c r="R54" s="41">
        <f t="shared" si="51"/>
        <v>788337958282.92102</v>
      </c>
      <c r="S54" s="41">
        <f t="shared" si="51"/>
        <v>837063305576.05322</v>
      </c>
      <c r="T54" s="41">
        <f>SUM(F54:S54)</f>
        <v>7642977904639.3203</v>
      </c>
      <c r="U54" s="42"/>
    </row>
    <row r="55" spans="2:21" customFormat="1" x14ac:dyDescent="0.25">
      <c r="B55" s="83" t="s">
        <v>30</v>
      </c>
      <c r="C55" s="84"/>
      <c r="D55" s="84"/>
      <c r="E55" s="41"/>
      <c r="F55" s="41">
        <f>F54</f>
        <v>258492352376.87659</v>
      </c>
      <c r="G55" s="41">
        <f>G54*(1+8%)</f>
        <v>353798406601.33258</v>
      </c>
      <c r="H55" s="41">
        <f t="shared" ref="H55:S55" si="52">H54*(1+8%)</f>
        <v>395314619546.10107</v>
      </c>
      <c r="I55" s="41">
        <f t="shared" si="52"/>
        <v>446177836194.55212</v>
      </c>
      <c r="J55" s="41">
        <f t="shared" si="52"/>
        <v>463437412454.40338</v>
      </c>
      <c r="K55" s="41">
        <f t="shared" si="52"/>
        <v>515521117247.52063</v>
      </c>
      <c r="L55" s="41">
        <f t="shared" si="52"/>
        <v>542121358779.55426</v>
      </c>
      <c r="M55" s="41">
        <f t="shared" si="52"/>
        <v>605170837653.46057</v>
      </c>
      <c r="N55" s="41">
        <f t="shared" si="52"/>
        <v>664385564613.88147</v>
      </c>
      <c r="O55" s="41">
        <f t="shared" si="52"/>
        <v>696547684535.93933</v>
      </c>
      <c r="P55" s="41">
        <f t="shared" si="52"/>
        <v>755890792505.94604</v>
      </c>
      <c r="Q55" s="41">
        <f t="shared" si="52"/>
        <v>781445401343.0564</v>
      </c>
      <c r="R55" s="41">
        <f t="shared" si="52"/>
        <v>851404994945.55481</v>
      </c>
      <c r="S55" s="41">
        <f t="shared" si="52"/>
        <v>904028370022.13757</v>
      </c>
      <c r="T55" s="41">
        <f>SUM(F55:S55)</f>
        <v>8233736748820.3164</v>
      </c>
      <c r="U55" s="42"/>
    </row>
    <row r="56" spans="2:21" x14ac:dyDescent="0.25">
      <c r="B56" s="85" t="s">
        <v>31</v>
      </c>
    </row>
  </sheetData>
  <mergeCells count="3">
    <mergeCell ref="B34:D34"/>
    <mergeCell ref="B44:D44"/>
    <mergeCell ref="B53:D5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6"/>
    </sheetView>
  </sheetViews>
  <sheetFormatPr baseColWidth="10" defaultRowHeight="15" x14ac:dyDescent="0.25"/>
  <cols>
    <col min="1" max="1" width="31.7109375" customWidth="1"/>
    <col min="2" max="2" width="17.7109375" customWidth="1"/>
    <col min="3" max="3" width="20.42578125" customWidth="1"/>
    <col min="4" max="4" width="19.28515625" customWidth="1"/>
    <col min="5" max="5" width="18.7109375" bestFit="1" customWidth="1"/>
    <col min="6" max="6" width="18.5703125" customWidth="1"/>
  </cols>
  <sheetData>
    <row r="1" spans="1:6" x14ac:dyDescent="0.25">
      <c r="A1" s="102"/>
      <c r="B1" s="116">
        <v>2016</v>
      </c>
      <c r="C1" s="117">
        <v>2017</v>
      </c>
      <c r="D1" s="117">
        <v>2018</v>
      </c>
      <c r="E1" s="117">
        <v>2019</v>
      </c>
      <c r="F1" s="118" t="s">
        <v>71</v>
      </c>
    </row>
    <row r="2" spans="1:6" x14ac:dyDescent="0.25">
      <c r="A2" s="102"/>
      <c r="B2" s="119"/>
      <c r="C2" s="120"/>
      <c r="D2" s="120"/>
      <c r="E2" s="120"/>
      <c r="F2" s="121"/>
    </row>
    <row r="3" spans="1:6" x14ac:dyDescent="0.25">
      <c r="A3" s="122" t="s">
        <v>90</v>
      </c>
      <c r="B3" s="115"/>
      <c r="C3" s="123">
        <f>'LF rural'!C5+'Lf urb'!C4</f>
        <v>2027164.026449821</v>
      </c>
      <c r="D3" s="123">
        <f>'LF rural'!D5+'Lf urb'!D4</f>
        <v>2320775.0213272208</v>
      </c>
      <c r="E3" s="123">
        <f>'LF rural'!E5+'Lf urb'!E4</f>
        <v>2745538.5944959112</v>
      </c>
      <c r="F3" s="123">
        <f>'LF rural'!F5+'Lf urb'!F4</f>
        <v>3686320.6490537548</v>
      </c>
    </row>
    <row r="4" spans="1:6" x14ac:dyDescent="0.25">
      <c r="A4" s="115" t="s">
        <v>91</v>
      </c>
      <c r="B4" s="115"/>
      <c r="C4" s="123">
        <f>'LF rural'!C6+'Lf urb'!C6</f>
        <v>174980338.10765499</v>
      </c>
      <c r="D4" s="123">
        <f>'LF rural'!D6+'Lf urb'!D6</f>
        <v>176735265.20175797</v>
      </c>
      <c r="E4" s="123">
        <f>'LF rural'!E6+'Lf urb'!E6</f>
        <v>196205364.42656517</v>
      </c>
      <c r="F4" s="123">
        <f>'LF rural'!F6+'Lf urb'!F6</f>
        <v>547920967.73597813</v>
      </c>
    </row>
    <row r="5" spans="1:6" x14ac:dyDescent="0.25">
      <c r="A5" s="115" t="s">
        <v>92</v>
      </c>
      <c r="B5" s="115"/>
      <c r="C5" s="123">
        <f>'LF rural'!C7+'Lf urb'!C7</f>
        <v>612431183376.79248</v>
      </c>
      <c r="D5" s="123">
        <f>'LF rural'!D7+'Lf urb'!D7</f>
        <v>618573428206.15295</v>
      </c>
      <c r="E5" s="123">
        <f>'LF rural'!E7+'Lf urb'!E7</f>
        <v>686718775492.97803</v>
      </c>
      <c r="F5" s="123">
        <f>'LF rural'!F7+'Lf urb'!F7</f>
        <v>1917723387075.9233</v>
      </c>
    </row>
    <row r="6" spans="1:6" x14ac:dyDescent="0.25">
      <c r="A6" s="115" t="s">
        <v>94</v>
      </c>
      <c r="B6" s="117"/>
      <c r="C6" s="124">
        <f>C5</f>
        <v>612431183376.79248</v>
      </c>
      <c r="D6" s="124">
        <f>D5*(1+8%)</f>
        <v>668059302462.64526</v>
      </c>
      <c r="E6" s="124">
        <f>E5*(1+8%)</f>
        <v>741656277532.41626</v>
      </c>
      <c r="F6" s="123">
        <f t="shared" ref="F6" si="0">SUM(C6:E6)</f>
        <v>2022146763371.854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"/>
    </sheetView>
  </sheetViews>
  <sheetFormatPr baseColWidth="10" defaultColWidth="11.5703125" defaultRowHeight="15" x14ac:dyDescent="0.25"/>
  <cols>
    <col min="1" max="1" width="22.7109375" style="126" customWidth="1"/>
    <col min="2" max="2" width="22.28515625" style="126" customWidth="1"/>
    <col min="3" max="6" width="14.28515625" style="126" bestFit="1" customWidth="1"/>
    <col min="7" max="16384" width="11.5703125" style="126"/>
  </cols>
  <sheetData>
    <row r="1" spans="1:6" ht="76.5" x14ac:dyDescent="0.25">
      <c r="A1" s="125" t="s">
        <v>95</v>
      </c>
      <c r="B1" s="125" t="s">
        <v>96</v>
      </c>
      <c r="C1" s="125">
        <v>2017</v>
      </c>
      <c r="D1" s="125">
        <v>2018</v>
      </c>
      <c r="E1" s="125">
        <v>2019</v>
      </c>
      <c r="F1" s="95" t="s">
        <v>71</v>
      </c>
    </row>
    <row r="2" spans="1:6" x14ac:dyDescent="0.25">
      <c r="A2" s="127"/>
      <c r="B2" s="127">
        <f>+[8]sofia!B2+[8]sava!B2+[8]betsiboka!B2+'[8]atsimo andrefana'!B2+'[8]atsimo atsinanana'!B2+[8]anosy!B2+[8]analanjirofo!B2+[8]analamanga!B2+[8]bongolava!B2+[8]boeny!B2+[8]androy!B2+[8]melaky!B2+[8]itasy!B2+[8]ihorombe!B2+'[8]haute matsiatra'!B2+[8]diana!B2+[8]alaotra!B2+[8]menabe!B2+[8]atsinanana!B2+'[8]amoron''i mania'!B2+'[8] v7v '!B2+'[8] vakinanakaratra'!B2</f>
        <v>13842</v>
      </c>
      <c r="C2" s="95">
        <f>$B$2/3</f>
        <v>4614</v>
      </c>
      <c r="D2" s="95">
        <f>$B$2/3</f>
        <v>4614</v>
      </c>
      <c r="E2" s="95">
        <f>$B$2/3</f>
        <v>4614</v>
      </c>
      <c r="F2" s="128"/>
    </row>
    <row r="3" spans="1:6" x14ac:dyDescent="0.25">
      <c r="A3" s="128" t="s">
        <v>97</v>
      </c>
      <c r="B3" s="128">
        <f>B4/3500</f>
        <v>7714.2857142857147</v>
      </c>
      <c r="C3" s="128">
        <f>C2*$B$3</f>
        <v>35593714.285714291</v>
      </c>
      <c r="D3" s="128">
        <f t="shared" ref="D3:E3" si="0">D2*$B$3</f>
        <v>35593714.285714291</v>
      </c>
      <c r="E3" s="128">
        <f t="shared" si="0"/>
        <v>35593714.285714291</v>
      </c>
      <c r="F3" s="128">
        <f>SUM(C3:E3)</f>
        <v>106781142.85714287</v>
      </c>
    </row>
    <row r="4" spans="1:6" x14ac:dyDescent="0.25">
      <c r="A4" s="128" t="s">
        <v>98</v>
      </c>
      <c r="B4" s="128">
        <v>27000000</v>
      </c>
      <c r="C4" s="128">
        <f>$B$4*C2</f>
        <v>124578000000</v>
      </c>
      <c r="D4" s="128">
        <f>$B$4*D2</f>
        <v>124578000000</v>
      </c>
      <c r="E4" s="128">
        <f>$B$4*E2</f>
        <v>124578000000</v>
      </c>
      <c r="F4" s="128">
        <f>SUM(C4:E4)</f>
        <v>373734000000</v>
      </c>
    </row>
    <row r="5" spans="1:6" x14ac:dyDescent="0.25">
      <c r="A5" s="128" t="s">
        <v>99</v>
      </c>
      <c r="B5" s="89">
        <v>0.08</v>
      </c>
      <c r="C5" s="128">
        <f>+C4</f>
        <v>124578000000</v>
      </c>
      <c r="D5" s="128">
        <f>D4+(D4*$B$5)</f>
        <v>134544240000</v>
      </c>
      <c r="E5" s="128">
        <f t="shared" ref="E5" si="1">E4+(E4*$B$5)</f>
        <v>134544240000</v>
      </c>
      <c r="F5" s="128">
        <f>SUM(C5:E5)</f>
        <v>393666480000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baseColWidth="10" defaultColWidth="11.5703125" defaultRowHeight="15" x14ac:dyDescent="0.25"/>
  <cols>
    <col min="1" max="1" width="22.7109375" style="126" customWidth="1"/>
    <col min="2" max="2" width="22.28515625" style="126" customWidth="1"/>
    <col min="3" max="6" width="13.28515625" style="126" bestFit="1" customWidth="1"/>
    <col min="7" max="16384" width="11.5703125" style="126"/>
  </cols>
  <sheetData>
    <row r="1" spans="1:6" ht="76.5" x14ac:dyDescent="0.25">
      <c r="A1" s="125" t="s">
        <v>95</v>
      </c>
      <c r="B1" s="125" t="s">
        <v>96</v>
      </c>
      <c r="C1" s="125">
        <v>2017</v>
      </c>
      <c r="D1" s="125">
        <v>2018</v>
      </c>
      <c r="E1" s="125">
        <v>2019</v>
      </c>
      <c r="F1" s="95" t="s">
        <v>71</v>
      </c>
    </row>
    <row r="2" spans="1:6" x14ac:dyDescent="0.25">
      <c r="A2" s="127"/>
      <c r="B2" s="129">
        <f>[9]sofia!B2+[9]sava!B2+[9]betsiboka!B2+'[9]atsimo andrefana'!B2+'[9]atsimo atsinanana'!B2+[9]anosy!B2+[9]analanjirofo!B2+[9]analamanga!B2+[9]bongolava!B2+[9]boeny!B2+[9]androy!B2+[9]melaky!B2+[9]itasy!B2+[9]ihorombe!B2+'[9]haute matsiatra'!B2+[9]diana!B2+[9]alaotra!B2+[9]menabe!B2+[9]atsinanana!B2+'[9]amoron''i mania'!B2+[9]v7v!B2+[9]Vakinankaratra!B2</f>
        <v>2238</v>
      </c>
      <c r="C2" s="129">
        <f>$B$2/3</f>
        <v>746</v>
      </c>
      <c r="D2" s="129">
        <f>$B$2/3</f>
        <v>746</v>
      </c>
      <c r="E2" s="129">
        <f>$B$2/3</f>
        <v>746</v>
      </c>
      <c r="F2" s="128"/>
    </row>
    <row r="3" spans="1:6" x14ac:dyDescent="0.25">
      <c r="A3" s="128" t="s">
        <v>97</v>
      </c>
      <c r="B3" s="130">
        <f>B4/3500</f>
        <v>7714.2857142857147</v>
      </c>
      <c r="C3" s="130">
        <f>C2*$B$3</f>
        <v>5754857.1428571427</v>
      </c>
      <c r="D3" s="130">
        <f t="shared" ref="D3:E3" si="0">D2*$B$3</f>
        <v>5754857.1428571427</v>
      </c>
      <c r="E3" s="130">
        <f t="shared" si="0"/>
        <v>5754857.1428571427</v>
      </c>
      <c r="F3" s="128">
        <f>SUM(C3:E3)</f>
        <v>17264571.428571429</v>
      </c>
    </row>
    <row r="4" spans="1:6" x14ac:dyDescent="0.25">
      <c r="A4" s="128" t="s">
        <v>98</v>
      </c>
      <c r="B4" s="130">
        <v>27000000</v>
      </c>
      <c r="C4" s="130">
        <f>$B$4*C2</f>
        <v>20142000000</v>
      </c>
      <c r="D4" s="130">
        <f>$B$4*D2</f>
        <v>20142000000</v>
      </c>
      <c r="E4" s="130">
        <f t="shared" ref="E4" si="1">$B$4*E2</f>
        <v>20142000000</v>
      </c>
      <c r="F4" s="128">
        <f>SUM(C4:E4)</f>
        <v>60426000000</v>
      </c>
    </row>
    <row r="5" spans="1:6" x14ac:dyDescent="0.25">
      <c r="A5" s="128" t="s">
        <v>99</v>
      </c>
      <c r="B5" s="89">
        <v>0.08</v>
      </c>
      <c r="C5" s="128">
        <f>C4</f>
        <v>20142000000</v>
      </c>
      <c r="D5" s="128">
        <f>D4+(D4*$B$5)</f>
        <v>21753360000</v>
      </c>
      <c r="E5" s="128">
        <f>E4+(E4*$B$5)</f>
        <v>21753360000</v>
      </c>
      <c r="F5" s="128">
        <f>SUM(C5:E5)</f>
        <v>63648720000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2" sqref="C12"/>
    </sheetView>
  </sheetViews>
  <sheetFormatPr baseColWidth="10" defaultRowHeight="15" x14ac:dyDescent="0.25"/>
  <cols>
    <col min="1" max="1" width="21.5703125" customWidth="1"/>
    <col min="2" max="2" width="39.7109375" customWidth="1"/>
    <col min="3" max="5" width="17.28515625" bestFit="1" customWidth="1"/>
    <col min="6" max="6" width="18.85546875" customWidth="1"/>
  </cols>
  <sheetData>
    <row r="1" spans="1:6" ht="38.25" x14ac:dyDescent="0.25">
      <c r="A1" s="125" t="s">
        <v>95</v>
      </c>
      <c r="B1" s="125" t="s">
        <v>96</v>
      </c>
      <c r="C1" s="125">
        <v>2017</v>
      </c>
      <c r="D1" s="125">
        <v>2018</v>
      </c>
      <c r="E1" s="125">
        <v>2019</v>
      </c>
      <c r="F1" s="95" t="s">
        <v>71</v>
      </c>
    </row>
    <row r="2" spans="1:6" x14ac:dyDescent="0.25">
      <c r="A2" s="127"/>
      <c r="B2" s="127">
        <f>'[10]Li TCM SOFIA'!B2+'[10]Li TCM Sava'!B2+'[10]Li TCM Betsiboka'!B2+'[10]Li TCM SE'!B2+'[10]Li TCM SO'!B2+'[10]Li tcm anosy'!B2+'[10]Li Anala'!B2+'[10]Li analamanga'!B2+'[10]Li bongolava'!B2+'[10]Li Boeny '!B2+'[10]Li Androy'!B2+'[10]Li Melaky'!B2+'[10]Li Itasy'!B2+'[10]Li ihorombe'!B2+'[10]Li H matsiatra'!B2+'[10]Li Diana'!B2+'[10]Li Alaotra'!B2+'[10]Li Menabe'!B2+'[10]Li Antsiananana'!B2+'[10]Li Mania'!B2+'[10]Li v7v'!B2+'[10]Li vakana'!B2</f>
        <v>16080</v>
      </c>
      <c r="C2" s="97">
        <f>+$B$2/3</f>
        <v>5360</v>
      </c>
      <c r="D2" s="97">
        <f>+$B$2/3</f>
        <v>5360</v>
      </c>
      <c r="E2" s="97">
        <f>+$B$2/3</f>
        <v>5360</v>
      </c>
      <c r="F2" s="27"/>
    </row>
    <row r="3" spans="1:6" x14ac:dyDescent="0.25">
      <c r="A3" s="128" t="s">
        <v>100</v>
      </c>
      <c r="B3" s="128">
        <f>B4/3500</f>
        <v>7714.2857142857147</v>
      </c>
      <c r="C3" s="97">
        <f>C4/3500</f>
        <v>41348571.428571425</v>
      </c>
      <c r="D3" s="97">
        <f>D4/3500</f>
        <v>41348571.428571425</v>
      </c>
      <c r="E3" s="97">
        <f>E4/3500</f>
        <v>41348571.428571425</v>
      </c>
      <c r="F3" s="27">
        <f>SUM(C3:E3)</f>
        <v>124045714.28571427</v>
      </c>
    </row>
    <row r="4" spans="1:6" x14ac:dyDescent="0.25">
      <c r="A4" s="128" t="s">
        <v>98</v>
      </c>
      <c r="B4" s="128">
        <v>27000000</v>
      </c>
      <c r="C4" s="97">
        <f>C2*$B$4</f>
        <v>144720000000</v>
      </c>
      <c r="D4" s="97">
        <f>D2*$B$4</f>
        <v>144720000000</v>
      </c>
      <c r="E4" s="97">
        <f>E2*$B$4</f>
        <v>144720000000</v>
      </c>
      <c r="F4" s="27">
        <f>SUM(C4:E4)</f>
        <v>434160000000</v>
      </c>
    </row>
    <row r="5" spans="1:6" x14ac:dyDescent="0.25">
      <c r="A5" s="128" t="s">
        <v>101</v>
      </c>
      <c r="B5" s="89">
        <v>0.08</v>
      </c>
      <c r="C5" s="97">
        <f>C4</f>
        <v>144720000000</v>
      </c>
      <c r="D5" s="97">
        <f>D4*(1+$B$5)</f>
        <v>156297600000</v>
      </c>
      <c r="E5" s="97">
        <f>E4*(1+$B$5)</f>
        <v>156297600000</v>
      </c>
      <c r="F5" s="27">
        <f>SUM(C5:E5)</f>
        <v>457315200000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2" sqref="C2:E2"/>
    </sheetView>
  </sheetViews>
  <sheetFormatPr baseColWidth="10" defaultColWidth="11.5703125" defaultRowHeight="15" x14ac:dyDescent="0.25"/>
  <cols>
    <col min="1" max="1" width="22.7109375" style="126" customWidth="1"/>
    <col min="2" max="2" width="22.28515625" style="126" customWidth="1"/>
    <col min="3" max="3" width="12.28515625" style="126" customWidth="1"/>
    <col min="4" max="5" width="17.7109375" style="126" bestFit="1" customWidth="1"/>
    <col min="6" max="6" width="13.28515625" style="126" bestFit="1" customWidth="1"/>
    <col min="7" max="16384" width="11.5703125" style="126"/>
  </cols>
  <sheetData>
    <row r="1" spans="1:6" ht="76.5" x14ac:dyDescent="0.25">
      <c r="A1" s="125" t="s">
        <v>95</v>
      </c>
      <c r="B1" s="125" t="s">
        <v>112</v>
      </c>
      <c r="C1" s="125">
        <v>2017</v>
      </c>
      <c r="D1" s="125">
        <v>2018</v>
      </c>
      <c r="E1" s="125">
        <v>2019</v>
      </c>
      <c r="F1" s="95" t="s">
        <v>71</v>
      </c>
    </row>
    <row r="2" spans="1:6" x14ac:dyDescent="0.25">
      <c r="A2" s="127"/>
      <c r="B2" s="95">
        <f>'[11]LP RURAL SOFIA'!B2+'[11]LP RURAL SAVA'!B2+'[11]LP RURAL Betsiboka'!B2+'[11]LP RURAL Atsimo Atsinanana'!B2+'[11]LP RURAL Atsimo Andrefana'!B2+'[11]LP RURAL Anosy'!B2+'[11]LP RURAL Analanjirofo'!B2+'[11]LP RURAL Analamanga'!B2+'[11]LP RURAL Bongolava'!B2+'[11]LP RURAL Boeny'!B2+'[11]LP RURAL Androy'!B2+'[11]LP RURAL Melaky'!B2+'[11]LP RURAL Itasy'!B2+'[11]LP RURAL Ihorombe'!B2+'[11]LP RURAL Haute Matsiatra'!B2+'[11]LP RURAL DIANA'!B2+'[11]LP RURAL Alaotra Mangoro'!B2+'[11]LP RURAL Menabe'!B2+'[11]LP RURAL Atsinanana'!B2+'[11]LP RURAL Amoron''i Mania'!B2+'[11]LP RURAL Vatovay Fitovinany'!B2+'[11]LP RURAL Vakinakaratra'!B2</f>
        <v>914</v>
      </c>
      <c r="C2" s="136">
        <f>'[11]LP RURAL SOFIA'!C2+'[11]LP RURAL SAVA'!C2+'[11]LP RURAL Betsiboka'!C2+'[11]LP RURAL Atsimo Atsinanana'!C2+'[11]LP RURAL Atsimo Andrefana'!C2+'[11]LP RURAL Anosy'!C2+'[11]LP RURAL Analanjirofo'!C2+'[11]LP RURAL Analamanga'!C2+'[11]LP RURAL Bongolava'!C2+'[11]LP RURAL Boeny'!C2+'[11]LP RURAL Androy'!C2+'[11]LP RURAL Melaky'!C2+'[11]LP RURAL Itasy'!C2+'[11]LP RURAL Ihorombe'!C2+'[11]LP RURAL Haute Matsiatra'!C2+'[11]LP RURAL DIANA'!C2+'[11]LP RURAL Alaotra Mangoro'!C2+'[11]LP RURAL Menabe'!C2+'[11]LP RURAL Atsinanana'!C2+'[11]LP RURAL Amoron''i Mania'!C2+'[11]LP RURAL Vatovay Fitovinany'!C2+'[11]LP RURAL Vakinakaratra'!C2</f>
        <v>305.33333333333343</v>
      </c>
      <c r="D2" s="136">
        <f>'[11]LP RURAL SOFIA'!D2+'[11]LP RURAL SAVA'!D2+'[11]LP RURAL Betsiboka'!D2+'[11]LP RURAL Atsimo Atsinanana'!D2+'[11]LP RURAL Atsimo Andrefana'!D2+'[11]LP RURAL Anosy'!D2+'[11]LP RURAL Analanjirofo'!D2+'[11]LP RURAL Analamanga'!D2+'[11]LP RURAL Bongolava'!D2+'[11]LP RURAL Boeny'!D2+'[11]LP RURAL Androy'!D2+'[11]LP RURAL Melaky'!D2+'[11]LP RURAL Itasy'!D2+'[11]LP RURAL Ihorombe'!D2+'[11]LP RURAL Haute Matsiatra'!D2+'[11]LP RURAL DIANA'!D2+'[11]LP RURAL Alaotra Mangoro'!D2+'[11]LP RURAL Menabe'!D2+'[11]LP RURAL Atsinanana'!D2+'[11]LP RURAL Amoron''i Mania'!D2+'[11]LP RURAL Vatovay Fitovinany'!D2+'[11]LP RURAL Vakinakaratra'!D2</f>
        <v>304.33333333333343</v>
      </c>
      <c r="E2" s="136">
        <f>'[11]LP RURAL SOFIA'!E2+'[11]LP RURAL SAVA'!E2+'[11]LP RURAL Betsiboka'!E2+'[11]LP RURAL Atsimo Atsinanana'!E2+'[11]LP RURAL Atsimo Andrefana'!E2+'[11]LP RURAL Anosy'!E2+'[11]LP RURAL Analanjirofo'!E2+'[11]LP RURAL Analamanga'!E2+'[11]LP RURAL Bongolava'!E2+'[11]LP RURAL Boeny'!E2+'[11]LP RURAL Androy'!E2+'[11]LP RURAL Melaky'!E2+'[11]LP RURAL Itasy'!E2+'[11]LP RURAL Ihorombe'!E2+'[11]LP RURAL Haute Matsiatra'!E2+'[11]LP RURAL DIANA'!E2+'[11]LP RURAL Alaotra Mangoro'!E2+'[11]LP RURAL Menabe'!E2+'[11]LP RURAL Atsinanana'!E2+'[11]LP RURAL Amoron''i Mania'!E2+'[11]LP RURAL Vatovay Fitovinany'!E2+'[11]LP RURAL Vakinakaratra'!E2</f>
        <v>304.33333333333343</v>
      </c>
      <c r="F2" s="128"/>
    </row>
    <row r="3" spans="1:6" x14ac:dyDescent="0.25">
      <c r="A3" s="128" t="s">
        <v>97</v>
      </c>
      <c r="B3" s="128">
        <f>B4/3500</f>
        <v>7142.8571428571431</v>
      </c>
      <c r="C3" s="136">
        <f>'[11]LP RURAL SOFIA'!C3+'[11]LP RURAL SAVA'!C3+'[11]LP RURAL Betsiboka'!C3+'[11]LP RURAL Atsimo Atsinanana'!C3+'[11]LP RURAL Atsimo Andrefana'!C3+'[11]LP RURAL Anosy'!C3+'[11]LP RURAL Analanjirofo'!C3+'[11]LP RURAL Analamanga'!C3+'[11]LP RURAL Bongolava'!C3+'[11]LP RURAL Boeny'!C3+'[11]LP RURAL Androy'!C3+'[11]LP RURAL Melaky'!C3+'[11]LP RURAL Itasy'!C3+'[11]LP RURAL Ihorombe'!C3+'[11]LP RURAL Haute Matsiatra'!C3+'[11]LP RURAL DIANA'!C3+'[11]LP RURAL Alaotra Mangoro'!C3+'[11]LP RURAL Menabe'!C3+'[11]LP RURAL Atsinanana'!C3+'[11]LP RURAL Amoron''i Mania'!C3+'[11]LP RURAL Vatovay Fitovinany'!C3+'[11]LP RURAL Vakinakaratra'!C3</f>
        <v>2183047.6190476189</v>
      </c>
      <c r="D3" s="136">
        <f>'[11]LP RURAL SOFIA'!D3+'[11]LP RURAL SAVA'!D3+'[11]LP RURAL Betsiboka'!D3+'[11]LP RURAL Atsimo Atsinanana'!D3+'[11]LP RURAL Atsimo Andrefana'!D3+'[11]LP RURAL Anosy'!D3+'[11]LP RURAL Analanjirofo'!D3+'[11]LP RURAL Analamanga'!D3+'[11]LP RURAL Bongolava'!D3+'[11]LP RURAL Boeny'!D3+'[11]LP RURAL Androy'!D3+'[11]LP RURAL Melaky'!D3+'[11]LP RURAL Itasy'!D3+'[11]LP RURAL Ihorombe'!D3+'[11]LP RURAL Haute Matsiatra'!D3+'[11]LP RURAL DIANA'!D3+'[11]LP RURAL Alaotra Mangoro'!D3+'[11]LP RURAL Menabe'!D3+'[11]LP RURAL Atsinanana'!D3+'[11]LP RURAL Amoron''i Mania'!D3+'[11]LP RURAL Vatovay Fitovinany'!D3+'[11]LP RURAL Vakinakaratra'!D3</f>
        <v>2175904.7619047621</v>
      </c>
      <c r="E3" s="136">
        <f>'[11]LP RURAL SOFIA'!E3+'[11]LP RURAL SAVA'!E3+'[11]LP RURAL Betsiboka'!E3+'[11]LP RURAL Atsimo Atsinanana'!E3+'[11]LP RURAL Atsimo Andrefana'!E3+'[11]LP RURAL Anosy'!E3+'[11]LP RURAL Analanjirofo'!E3+'[11]LP RURAL Analamanga'!E3+'[11]LP RURAL Bongolava'!E3+'[11]LP RURAL Boeny'!E3+'[11]LP RURAL Androy'!E3+'[11]LP RURAL Melaky'!E3+'[11]LP RURAL Itasy'!E3+'[11]LP RURAL Ihorombe'!E3+'[11]LP RURAL Haute Matsiatra'!E3+'[11]LP RURAL DIANA'!E3+'[11]LP RURAL Alaotra Mangoro'!E3+'[11]LP RURAL Menabe'!E3+'[11]LP RURAL Atsinanana'!E3+'[11]LP RURAL Amoron''i Mania'!E3+'[11]LP RURAL Vatovay Fitovinany'!E3+'[11]LP RURAL Vakinakaratra'!E3</f>
        <v>2175904.7619047621</v>
      </c>
      <c r="F3" s="128">
        <f>SUM(C3:E3)</f>
        <v>6534857.1428571427</v>
      </c>
    </row>
    <row r="4" spans="1:6" x14ac:dyDescent="0.25">
      <c r="A4" s="128" t="s">
        <v>98</v>
      </c>
      <c r="B4" s="128">
        <v>25000000</v>
      </c>
      <c r="C4" s="127">
        <f>'[11]LP RURAL SOFIA'!C4+'[11]LP RURAL SAVA'!C4+'[11]LP RURAL Betsiboka'!C4+'[11]LP RURAL Atsimo Atsinanana'!C4+'[11]LP RURAL Atsimo Andrefana'!C4+'[11]LP RURAL Anosy'!C4+'[11]LP RURAL Analanjirofo'!C4+'[11]LP RURAL Analamanga'!C4+'[11]LP RURAL Bongolava'!C4+'[11]LP RURAL Boeny'!C4+'[11]LP RURAL Androy'!C4+'[11]LP RURAL Melaky'!C4+'[11]LP RURAL Itasy'!C4+'[11]LP RURAL Ihorombe'!C4+'[11]LP RURAL Haute Matsiatra'!C4+'[11]LP RURAL DIANA'!C4+'[11]LP RURAL Alaotra Mangoro'!C4+'[11]LP RURAL Menabe'!C4+'[11]LP RURAL Atsinanana'!C4+'[11]LP RURAL Amoron''i Mania'!C4+'[11]LP RURAL Vatovay Fitovinany'!C4+'[11]LP RURAL Vakinakaratra'!C4</f>
        <v>7640666666.666666</v>
      </c>
      <c r="D4" s="127">
        <f>'[11]LP RURAL SOFIA'!D4+'[11]LP RURAL SAVA'!D4+'[11]LP RURAL Betsiboka'!D4+'[11]LP RURAL Atsimo Atsinanana'!D4+'[11]LP RURAL Atsimo Andrefana'!D4+'[11]LP RURAL Anosy'!D4+'[11]LP RURAL Analanjirofo'!D4+'[11]LP RURAL Analamanga'!D4+'[11]LP RURAL Bongolava'!D4+'[11]LP RURAL Boeny'!D4+'[11]LP RURAL Androy'!D4+'[11]LP RURAL Melaky'!D4+'[11]LP RURAL Itasy'!D4+'[11]LP RURAL Ihorombe'!D4+'[11]LP RURAL Haute Matsiatra'!D4+'[11]LP RURAL DIANA'!D4+'[11]LP RURAL Alaotra Mangoro'!D4+'[11]LP RURAL Menabe'!D4+'[11]LP RURAL Atsinanana'!D4+'[11]LP RURAL Amoron''i Mania'!D4+'[11]LP RURAL Vatovay Fitovinany'!D4+'[11]LP RURAL Vakinakaratra'!D4</f>
        <v>7615666666.666666</v>
      </c>
      <c r="E4" s="127">
        <f>'[11]LP RURAL SOFIA'!E4+'[11]LP RURAL SAVA'!E4+'[11]LP RURAL Betsiboka'!E4+'[11]LP RURAL Atsimo Atsinanana'!E4+'[11]LP RURAL Atsimo Andrefana'!E4+'[11]LP RURAL Anosy'!E4+'[11]LP RURAL Analanjirofo'!E4+'[11]LP RURAL Analamanga'!E4+'[11]LP RURAL Bongolava'!E4+'[11]LP RURAL Boeny'!E4+'[11]LP RURAL Androy'!E4+'[11]LP RURAL Melaky'!E4+'[11]LP RURAL Itasy'!E4+'[11]LP RURAL Ihorombe'!E4+'[11]LP RURAL Haute Matsiatra'!E4+'[11]LP RURAL DIANA'!E4+'[11]LP RURAL Alaotra Mangoro'!E4+'[11]LP RURAL Menabe'!E4+'[11]LP RURAL Atsinanana'!E4+'[11]LP RURAL Amoron''i Mania'!E4+'[11]LP RURAL Vatovay Fitovinany'!E4+'[11]LP RURAL Vakinakaratra'!E4</f>
        <v>7615666666.666666</v>
      </c>
      <c r="F4" s="128">
        <f>SUM(C4:E4)</f>
        <v>22872000000</v>
      </c>
    </row>
    <row r="5" spans="1:6" x14ac:dyDescent="0.25">
      <c r="A5" s="128" t="s">
        <v>99</v>
      </c>
      <c r="B5" s="89">
        <v>0.08</v>
      </c>
      <c r="C5" s="127">
        <f>C4</f>
        <v>7640666666.666666</v>
      </c>
      <c r="D5" s="127">
        <f>'[11]LP RURAL SOFIA'!D5+'[11]LP RURAL SAVA'!D5+'[11]LP RURAL Betsiboka'!D5+'[11]LP RURAL Atsimo Atsinanana'!D5+'[11]LP RURAL Atsimo Andrefana'!D5+'[11]LP RURAL Anosy'!D5+'[11]LP RURAL Analanjirofo'!D5+'[11]LP RURAL Analamanga'!D5+'[11]LP RURAL Bongolava'!D5+'[11]LP RURAL Boeny'!D5+'[11]LP RURAL Androy'!D5+'[11]LP RURAL Melaky'!D5+'[11]LP RURAL Itasy'!D5+'[11]LP RURAL Ihorombe'!D5+'[11]LP RURAL Haute Matsiatra'!D5+'[11]LP RURAL DIANA'!D5+'[11]LP RURAL Alaotra Mangoro'!D5+'[11]LP RURAL Menabe'!D5+'[11]LP RURAL Atsinanana'!D5+'[11]LP RURAL Amoron''i Mania'!D5+'[11]LP RURAL Vatovay Fitovinany'!D5+'[11]LP RURAL Vakinakaratra'!D5</f>
        <v>8224920000</v>
      </c>
      <c r="E5" s="127">
        <f>'[11]LP RURAL SOFIA'!E5+'[11]LP RURAL SAVA'!E5+'[11]LP RURAL Betsiboka'!E5+'[11]LP RURAL Atsimo Atsinanana'!E5+'[11]LP RURAL Atsimo Andrefana'!E5+'[11]LP RURAL Anosy'!E5+'[11]LP RURAL Analanjirofo'!E5+'[11]LP RURAL Analamanga'!E5+'[11]LP RURAL Bongolava'!E5+'[11]LP RURAL Boeny'!E5+'[11]LP RURAL Androy'!E5+'[11]LP RURAL Melaky'!E5+'[11]LP RURAL Itasy'!E5+'[11]LP RURAL Ihorombe'!E5+'[11]LP RURAL Haute Matsiatra'!E5+'[11]LP RURAL DIANA'!E5+'[11]LP RURAL Alaotra Mangoro'!E5+'[11]LP RURAL Menabe'!E5+'[11]LP RURAL Atsinanana'!E5+'[11]LP RURAL Amoron''i Mania'!E5+'[11]LP RURAL Vatovay Fitovinany'!E5+'[11]LP RURAL Vakinakaratra'!E5</f>
        <v>8224920000</v>
      </c>
      <c r="F5" s="128">
        <f t="shared" ref="F5" si="0">SUM(C5:E5)</f>
        <v>24090506666.666664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2" sqref="C2:E2"/>
    </sheetView>
  </sheetViews>
  <sheetFormatPr baseColWidth="10" defaultColWidth="11.5703125" defaultRowHeight="15" x14ac:dyDescent="0.25"/>
  <cols>
    <col min="1" max="1" width="22.7109375" style="126" customWidth="1"/>
    <col min="2" max="2" width="22.28515625" style="126" customWidth="1"/>
    <col min="3" max="5" width="12.28515625" style="126" bestFit="1" customWidth="1"/>
    <col min="6" max="6" width="13.28515625" style="126" bestFit="1" customWidth="1"/>
    <col min="7" max="16384" width="11.5703125" style="126"/>
  </cols>
  <sheetData>
    <row r="1" spans="1:6" ht="63.75" x14ac:dyDescent="0.25">
      <c r="A1" s="125" t="s">
        <v>95</v>
      </c>
      <c r="B1" s="125" t="s">
        <v>113</v>
      </c>
      <c r="C1" s="125">
        <v>2017</v>
      </c>
      <c r="D1" s="125">
        <v>2018</v>
      </c>
      <c r="E1" s="125">
        <v>2019</v>
      </c>
      <c r="F1" s="95" t="s">
        <v>71</v>
      </c>
    </row>
    <row r="2" spans="1:6" x14ac:dyDescent="0.25">
      <c r="A2" s="127"/>
      <c r="B2" s="127">
        <f>'[12]LP URBAIN SOFIA'!B2+'[12]LP URBAIN SAVA'!B2+'[12]LP URBAIN Betsiboka'!B2+'[12]LP URBAIN Atsimo Atsinanana'!B2+'[12]LP URBAIN Atmo Andrefana'!B2+'[12]LP URBAIN Anosy'!B2+'[12]LP URBAIN Analanjirofo'!B2+'[12]LP URBAIN Analamanga'!B2+'[12]LP URBAIN Bongolava'!B2+'[12]LP URBAIN Boeny'!B2+'[12]LP URBAIN Androy'!B2+'[12]LP URBAIN Melaky'!B2+'[12]LP URBAIN Itasy'!B2+'[12]LP URBAIN Ihorombe'!B2+'[12]LP URBAIN Haute Matsiatra'!B2+'[12]LP URBAIN DIANA'!B2+'[12]LP URBAIN Alaotra Mangoro'!B2+'[12]LP URBAIN Menabe'!B2+'[12]LP URBAIN Atsinanana'!B2+'[12]LP URBAIN Amoron''i Mania'!B2+'[12]LP URBAIN Vatovavy Fitovinany'!B2+'[12]LP URBAIN Vakinakaratra'!B2</f>
        <v>466</v>
      </c>
      <c r="C2" s="127">
        <f>'[12]LP URBAIN SOFIA'!C2+'[12]LP URBAIN SAVA'!C2+'[12]LP URBAIN Betsiboka'!C2+'[12]LP URBAIN Atsimo Atsinanana'!C2+'[12]LP URBAIN Atmo Andrefana'!C2+'[12]LP URBAIN Anosy'!C2+'[12]LP URBAIN Analanjirofo'!C2+'[12]LP URBAIN Analamanga'!C2+'[12]LP URBAIN Bongolava'!C2+'[12]LP URBAIN Boeny'!C2+'[12]LP URBAIN Androy'!C2+'[12]LP URBAIN Melaky'!C2+'[12]LP URBAIN Itasy'!C2+'[12]LP URBAIN Ihorombe'!C2+'[12]LP URBAIN Haute Matsiatra'!C2+'[12]LP URBAIN DIANA'!C2+'[12]LP URBAIN Alaotra Mangoro'!C2+'[12]LP URBAIN Menabe'!C2+'[12]LP URBAIN Atsinanana'!C2+'[12]LP URBAIN Amoron''i Mania'!C2+'[12]LP URBAIN Vatovavy Fitovinany'!C2+'[12]LP URBAIN Vakinakaratra'!C2</f>
        <v>152.66666666666669</v>
      </c>
      <c r="D2" s="127">
        <f>'[12]LP URBAIN SOFIA'!D2+'[12]LP URBAIN SAVA'!D2+'[12]LP URBAIN Betsiboka'!D2+'[12]LP URBAIN Atsimo Atsinanana'!D2+'[12]LP URBAIN Atmo Andrefana'!D2+'[12]LP URBAIN Anosy'!D2+'[12]LP URBAIN Analanjirofo'!D2+'[12]LP URBAIN Analamanga'!D2+'[12]LP URBAIN Bongolava'!D2+'[12]LP URBAIN Boeny'!D2+'[12]LP URBAIN Androy'!D2+'[12]LP URBAIN Melaky'!D2+'[12]LP URBAIN Itasy'!D2+'[12]LP URBAIN Ihorombe'!D2+'[12]LP URBAIN Haute Matsiatra'!D2+'[12]LP URBAIN DIANA'!D2+'[12]LP URBAIN Alaotra Mangoro'!D2+'[12]LP URBAIN Menabe'!D2+'[12]LP URBAIN Atsinanana'!D2+'[12]LP URBAIN Amoron''i Mania'!D2+'[12]LP URBAIN Vatovavy Fitovinany'!D2+'[12]LP URBAIN Vakinakaratra'!D2</f>
        <v>152.66666666666669</v>
      </c>
      <c r="E2" s="127">
        <f>'[12]LP URBAIN SOFIA'!E2+'[12]LP URBAIN SAVA'!E2+'[12]LP URBAIN Betsiboka'!E2+'[12]LP URBAIN Atsimo Atsinanana'!E2+'[12]LP URBAIN Atmo Andrefana'!E2+'[12]LP URBAIN Anosy'!E2+'[12]LP URBAIN Analanjirofo'!E2+'[12]LP URBAIN Analamanga'!E2+'[12]LP URBAIN Bongolava'!E2+'[12]LP URBAIN Boeny'!E2+'[12]LP URBAIN Androy'!E2+'[12]LP URBAIN Melaky'!E2+'[12]LP URBAIN Itasy'!E2+'[12]LP URBAIN Ihorombe'!E2+'[12]LP URBAIN Haute Matsiatra'!E2+'[12]LP URBAIN DIANA'!E2+'[12]LP URBAIN Alaotra Mangoro'!E2+'[12]LP URBAIN Menabe'!E2+'[12]LP URBAIN Atsinanana'!E2+'[12]LP URBAIN Amoron''i Mania'!E2+'[12]LP URBAIN Vatovavy Fitovinany'!E2+'[12]LP URBAIN Vakinakaratra'!E2</f>
        <v>152.66666666666669</v>
      </c>
      <c r="F2" s="128"/>
    </row>
    <row r="3" spans="1:6" x14ac:dyDescent="0.25">
      <c r="A3" s="128" t="s">
        <v>97</v>
      </c>
      <c r="B3" s="128">
        <f>B4/3500</f>
        <v>7142.8571428571431</v>
      </c>
      <c r="C3" s="127">
        <f>'[12]LP URBAIN SOFIA'!C3+'[12]LP URBAIN SAVA'!C3+'[12]LP URBAIN Betsiboka'!C3+'[12]LP URBAIN Atsimo Atsinanana'!C3+'[12]LP URBAIN Atmo Andrefana'!C3+'[12]LP URBAIN Anosy'!C3+'[12]LP URBAIN Analanjirofo'!C3+'[12]LP URBAIN Analamanga'!C3+'[12]LP URBAIN Bongolava'!C3+'[12]LP URBAIN Boeny'!C3+'[12]LP URBAIN Androy'!C3+'[12]LP URBAIN Melaky'!C3+'[12]LP URBAIN Itasy'!C3+'[12]LP URBAIN Ihorombe'!C3+'[12]LP URBAIN Haute Matsiatra'!C3+'[12]LP URBAIN DIANA'!C3+'[12]LP URBAIN Alaotra Mangoro'!C3+'[12]LP URBAIN Menabe'!C3+'[12]LP URBAIN Atsinanana'!C3+'[12]LP URBAIN Amoron''i Mania'!C3+'[12]LP URBAIN Vatovavy Fitovinany'!C3+'[12]LP URBAIN Vakinakaratra'!C3</f>
        <v>1090476.1904761903</v>
      </c>
      <c r="D3" s="127">
        <f>'[12]LP URBAIN SOFIA'!D3+'[12]LP URBAIN SAVA'!D3+'[12]LP URBAIN Betsiboka'!D3+'[12]LP URBAIN Atsimo Atsinanana'!D3+'[12]LP URBAIN Atmo Andrefana'!D3+'[12]LP URBAIN Anosy'!D3+'[12]LP URBAIN Analanjirofo'!D3+'[12]LP URBAIN Analamanga'!D3+'[12]LP URBAIN Bongolava'!D3+'[12]LP URBAIN Boeny'!D3+'[12]LP URBAIN Androy'!D3+'[12]LP URBAIN Melaky'!D3+'[12]LP URBAIN Itasy'!D3+'[12]LP URBAIN Ihorombe'!D3+'[12]LP URBAIN Haute Matsiatra'!D3+'[12]LP URBAIN DIANA'!D3+'[12]LP URBAIN Alaotra Mangoro'!D3+'[12]LP URBAIN Menabe'!D3+'[12]LP URBAIN Atsinanana'!D3+'[12]LP URBAIN Amoron''i Mania'!D3+'[12]LP URBAIN Vatovavy Fitovinany'!D3+'[12]LP URBAIN Vakinakaratra'!D3</f>
        <v>1090476.1904761903</v>
      </c>
      <c r="E3" s="127">
        <f>'[12]LP URBAIN SOFIA'!E3+'[12]LP URBAIN SAVA'!E3+'[12]LP URBAIN Betsiboka'!E3+'[12]LP URBAIN Atsimo Atsinanana'!E3+'[12]LP URBAIN Atmo Andrefana'!E3+'[12]LP URBAIN Anosy'!E3+'[12]LP URBAIN Analanjirofo'!E3+'[12]LP URBAIN Analamanga'!E3+'[12]LP URBAIN Bongolava'!E3+'[12]LP URBAIN Boeny'!E3+'[12]LP URBAIN Androy'!E3+'[12]LP URBAIN Melaky'!E3+'[12]LP URBAIN Itasy'!E3+'[12]LP URBAIN Ihorombe'!E3+'[12]LP URBAIN Haute Matsiatra'!E3+'[12]LP URBAIN DIANA'!E3+'[12]LP URBAIN Alaotra Mangoro'!E3+'[12]LP URBAIN Menabe'!E3+'[12]LP URBAIN Atsinanana'!E3+'[12]LP URBAIN Amoron''i Mania'!E3+'[12]LP URBAIN Vatovavy Fitovinany'!E3+'[12]LP URBAIN Vakinakaratra'!E3</f>
        <v>1090476.1904761903</v>
      </c>
      <c r="F3" s="128">
        <f>SUM(C3:E3)</f>
        <v>3271428.5714285709</v>
      </c>
    </row>
    <row r="4" spans="1:6" x14ac:dyDescent="0.25">
      <c r="A4" s="128" t="s">
        <v>98</v>
      </c>
      <c r="B4" s="128">
        <v>25000000</v>
      </c>
      <c r="C4" s="127">
        <f>'[12]LP URBAIN SOFIA'!C4+'[12]LP URBAIN SAVA'!C4+'[12]LP URBAIN Betsiboka'!C4+'[12]LP URBAIN Atsimo Atsinanana'!C4+'[12]LP URBAIN Atmo Andrefana'!C4+'[12]LP URBAIN Anosy'!C4+'[12]LP URBAIN Analanjirofo'!C4+'[12]LP URBAIN Analamanga'!C4+'[12]LP URBAIN Bongolava'!C4+'[12]LP URBAIN Boeny'!C4+'[12]LP URBAIN Androy'!C4+'[12]LP URBAIN Melaky'!C4+'[12]LP URBAIN Itasy'!C4+'[12]LP URBAIN Ihorombe'!C4+'[12]LP URBAIN Haute Matsiatra'!C4+'[12]LP URBAIN DIANA'!C4+'[12]LP URBAIN Alaotra Mangoro'!C4+'[12]LP URBAIN Menabe'!C4+'[12]LP URBAIN Atsinanana'!C4+'[12]LP URBAIN Amoron''i Mania'!C4+'[12]LP URBAIN Vatovavy Fitovinany'!C4+'[12]LP URBAIN Vakinakaratra'!C4</f>
        <v>3816666666.666667</v>
      </c>
      <c r="D4" s="127">
        <f>'[12]LP URBAIN SOFIA'!D4+'[12]LP URBAIN SAVA'!D4+'[12]LP URBAIN Betsiboka'!D4+'[12]LP URBAIN Atsimo Atsinanana'!D4+'[12]LP URBAIN Atmo Andrefana'!D4+'[12]LP URBAIN Anosy'!D4+'[12]LP URBAIN Analanjirofo'!D4+'[12]LP URBAIN Analamanga'!D4+'[12]LP URBAIN Bongolava'!D4+'[12]LP URBAIN Boeny'!D4+'[12]LP URBAIN Androy'!D4+'[12]LP URBAIN Melaky'!D4+'[12]LP URBAIN Itasy'!D4+'[12]LP URBAIN Ihorombe'!D4+'[12]LP URBAIN Haute Matsiatra'!D4+'[12]LP URBAIN DIANA'!D4+'[12]LP URBAIN Alaotra Mangoro'!D4+'[12]LP URBAIN Menabe'!D4+'[12]LP URBAIN Atsinanana'!D4+'[12]LP URBAIN Amoron''i Mania'!D4+'[12]LP URBAIN Vatovavy Fitovinany'!D4+'[12]LP URBAIN Vakinakaratra'!D4</f>
        <v>3816666666.666667</v>
      </c>
      <c r="E4" s="127">
        <f>'[12]LP URBAIN SOFIA'!E4+'[12]LP URBAIN SAVA'!E4+'[12]LP URBAIN Betsiboka'!E4+'[12]LP URBAIN Atsimo Atsinanana'!E4+'[12]LP URBAIN Atmo Andrefana'!E4+'[12]LP URBAIN Anosy'!E4+'[12]LP URBAIN Analanjirofo'!E4+'[12]LP URBAIN Analamanga'!E4+'[12]LP URBAIN Bongolava'!E4+'[12]LP URBAIN Boeny'!E4+'[12]LP URBAIN Androy'!E4+'[12]LP URBAIN Melaky'!E4+'[12]LP URBAIN Itasy'!E4+'[12]LP URBAIN Ihorombe'!E4+'[12]LP URBAIN Haute Matsiatra'!E4+'[12]LP URBAIN DIANA'!E4+'[12]LP URBAIN Alaotra Mangoro'!E4+'[12]LP URBAIN Menabe'!E4+'[12]LP URBAIN Atsinanana'!E4+'[12]LP URBAIN Amoron''i Mania'!E4+'[12]LP URBAIN Vatovavy Fitovinany'!E4+'[12]LP URBAIN Vakinakaratra'!E4</f>
        <v>3816666666.666667</v>
      </c>
      <c r="F4" s="128">
        <f t="shared" ref="F4:F5" si="0">SUM(C4:E4)</f>
        <v>11450000000</v>
      </c>
    </row>
    <row r="5" spans="1:6" x14ac:dyDescent="0.25">
      <c r="A5" s="128" t="s">
        <v>99</v>
      </c>
      <c r="B5" s="89">
        <v>0.08</v>
      </c>
      <c r="C5" s="127">
        <f>C4</f>
        <v>3816666666.666667</v>
      </c>
      <c r="D5" s="127">
        <f>'[12]LP URBAIN SOFIA'!D5+'[12]LP URBAIN SAVA'!D5+'[12]LP URBAIN Betsiboka'!D5+'[12]LP URBAIN Atsimo Atsinanana'!D5+'[12]LP URBAIN Atmo Andrefana'!D5+'[12]LP URBAIN Anosy'!D5+'[12]LP URBAIN Analanjirofo'!D5+'[12]LP URBAIN Analamanga'!D5+'[12]LP URBAIN Bongolava'!D5+'[12]LP URBAIN Boeny'!D5+'[12]LP URBAIN Androy'!D5+'[12]LP URBAIN Melaky'!D5+'[12]LP URBAIN Itasy'!D5+'[12]LP URBAIN Ihorombe'!D5+'[12]LP URBAIN Haute Matsiatra'!D5+'[12]LP URBAIN DIANA'!D5+'[12]LP URBAIN Alaotra Mangoro'!D5+'[12]LP URBAIN Menabe'!D5+'[12]LP URBAIN Atsinanana'!D5+'[12]LP URBAIN Amoron''i Mania'!D5+'[12]LP URBAIN Vatovavy Fitovinany'!D5+'[12]LP URBAIN Vakinakaratra'!D5</f>
        <v>4122000000</v>
      </c>
      <c r="E5" s="127">
        <f>'[12]LP URBAIN SOFIA'!E5+'[12]LP URBAIN SAVA'!E5+'[12]LP URBAIN Betsiboka'!E5+'[12]LP URBAIN Atsimo Atsinanana'!E5+'[12]LP URBAIN Atmo Andrefana'!E5+'[12]LP URBAIN Anosy'!E5+'[12]LP URBAIN Analanjirofo'!E5+'[12]LP URBAIN Analamanga'!E5+'[12]LP URBAIN Bongolava'!E5+'[12]LP URBAIN Boeny'!E5+'[12]LP URBAIN Androy'!E5+'[12]LP URBAIN Melaky'!E5+'[12]LP URBAIN Itasy'!E5+'[12]LP URBAIN Ihorombe'!E5+'[12]LP URBAIN Haute Matsiatra'!E5+'[12]LP URBAIN DIANA'!E5+'[12]LP URBAIN Alaotra Mangoro'!E5+'[12]LP URBAIN Menabe'!E5+'[12]LP URBAIN Atsinanana'!E5+'[12]LP URBAIN Amoron''i Mania'!E5+'[12]LP URBAIN Vatovavy Fitovinany'!E5+'[12]LP URBAIN Vakinakaratra'!E5</f>
        <v>4122000000</v>
      </c>
      <c r="F5" s="128">
        <f t="shared" si="0"/>
        <v>12060666666.666668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baseColWidth="10" defaultColWidth="11.5703125" defaultRowHeight="15" x14ac:dyDescent="0.25"/>
  <cols>
    <col min="1" max="1" width="22.7109375" style="126" customWidth="1"/>
    <col min="2" max="2" width="22.28515625" style="126" customWidth="1"/>
    <col min="3" max="6" width="13.28515625" style="126" bestFit="1" customWidth="1"/>
    <col min="7" max="16384" width="11.5703125" style="126"/>
  </cols>
  <sheetData>
    <row r="1" spans="1:6" ht="76.5" x14ac:dyDescent="0.25">
      <c r="A1" s="125" t="s">
        <v>95</v>
      </c>
      <c r="B1" s="125" t="s">
        <v>112</v>
      </c>
      <c r="C1" s="125">
        <v>2017</v>
      </c>
      <c r="D1" s="125">
        <v>2018</v>
      </c>
      <c r="E1" s="125">
        <v>2019</v>
      </c>
      <c r="F1" s="95" t="s">
        <v>71</v>
      </c>
    </row>
    <row r="2" spans="1:6" x14ac:dyDescent="0.25">
      <c r="A2" s="127"/>
      <c r="B2" s="136">
        <f>'[13]LP TMC SOFIA'!B2+'[13]LP TMC SAVA'!B2+'[13]LP TMC Betsiboka'!B2+'[13]LP TMC Atsimo Atsinanana'!B2+'[13]LP TMC Atsimo Andrefana'!B2+'[13]LP TMC Anosy'!B2+'[13]LP TMC Analanjirofo'!B2+'[13]LP TMC Anlamanga'!B2+'[13]LP TMC Bongolava'!B2+'[13]LP TMC Boeny'!B2+'[13]LP TMC Androy'!B2+'[13]LP TMC Melaky'!B2+'[13]LP TMC Itasy'!B2+'[13]LP TMC Ihorombe'!B2+'[13]LP TMC Haute Matsiatra'!B2+'[13]LP TMC DIANA'!B2+'[13]LP TMC Alaotra Mangoro'!B2+'[13]LP TMC Menabe'!B2+'[13]LP TMC Atsinanana'!B2+'[13]LP TMC Amoron''i Mania'!B2+'[13]LP TMC Vatovavy Fitovinany'!B2+'[13]LP TMC Vakinakaratra'!B2</f>
        <v>1380</v>
      </c>
      <c r="C2" s="95">
        <f>$B$2/3</f>
        <v>460</v>
      </c>
      <c r="D2" s="95">
        <f t="shared" ref="D2:E2" si="0">$B$2/3</f>
        <v>460</v>
      </c>
      <c r="E2" s="95">
        <f t="shared" si="0"/>
        <v>460</v>
      </c>
      <c r="F2" s="128"/>
    </row>
    <row r="3" spans="1:6" x14ac:dyDescent="0.25">
      <c r="A3" s="128" t="s">
        <v>97</v>
      </c>
      <c r="B3" s="128">
        <f>B4/3500</f>
        <v>7142.8571428571431</v>
      </c>
      <c r="C3" s="128">
        <f>C2*$B$3</f>
        <v>3285714.2857142859</v>
      </c>
      <c r="D3" s="128">
        <f>D2*$B$3</f>
        <v>3285714.2857142859</v>
      </c>
      <c r="E3" s="128">
        <f>E2*$B$3</f>
        <v>3285714.2857142859</v>
      </c>
      <c r="F3" s="128">
        <f>SUM(C3:E3)</f>
        <v>9857142.8571428582</v>
      </c>
    </row>
    <row r="4" spans="1:6" x14ac:dyDescent="0.25">
      <c r="A4" s="128" t="s">
        <v>98</v>
      </c>
      <c r="B4" s="128">
        <v>25000000</v>
      </c>
      <c r="C4" s="128">
        <f>$B$4*C2</f>
        <v>11500000000</v>
      </c>
      <c r="D4" s="128">
        <f>$B$4*D2</f>
        <v>11500000000</v>
      </c>
      <c r="E4" s="128">
        <f>$B$4*E2</f>
        <v>11500000000</v>
      </c>
      <c r="F4" s="128">
        <f>SUM(C4:E4)</f>
        <v>34500000000</v>
      </c>
    </row>
    <row r="5" spans="1:6" x14ac:dyDescent="0.25">
      <c r="A5" s="128" t="s">
        <v>99</v>
      </c>
      <c r="B5" s="89">
        <v>0.08</v>
      </c>
      <c r="C5" s="128">
        <f>C4</f>
        <v>11500000000</v>
      </c>
      <c r="D5" s="128">
        <f t="shared" ref="D5:E5" si="1">D4+(D4*$B$5)</f>
        <v>12420000000</v>
      </c>
      <c r="E5" s="128">
        <f t="shared" si="1"/>
        <v>12420000000</v>
      </c>
      <c r="F5" s="128">
        <f t="shared" ref="F5" si="2">SUM(C5:E5)</f>
        <v>36340000000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0" sqref="B10"/>
    </sheetView>
  </sheetViews>
  <sheetFormatPr baseColWidth="10" defaultRowHeight="15" x14ac:dyDescent="0.25"/>
  <cols>
    <col min="1" max="1" width="31.7109375" customWidth="1"/>
    <col min="2" max="2" width="17.28515625" customWidth="1"/>
    <col min="3" max="3" width="16.28515625" customWidth="1"/>
    <col min="4" max="4" width="20" customWidth="1"/>
    <col min="5" max="5" width="21.28515625" customWidth="1"/>
    <col min="6" max="6" width="17.7109375" customWidth="1"/>
  </cols>
  <sheetData>
    <row r="1" spans="1:6" x14ac:dyDescent="0.25">
      <c r="A1" s="137" t="s">
        <v>118</v>
      </c>
      <c r="B1" s="138"/>
      <c r="C1" s="139">
        <v>2017</v>
      </c>
      <c r="D1" s="139">
        <v>2018</v>
      </c>
      <c r="E1" s="139">
        <v>2019</v>
      </c>
      <c r="F1" s="139" t="s">
        <v>103</v>
      </c>
    </row>
    <row r="2" spans="1:6" x14ac:dyDescent="0.25">
      <c r="A2" s="137" t="s">
        <v>114</v>
      </c>
      <c r="B2" s="37"/>
      <c r="C2" s="37">
        <f>'[14]BS RURAL SOFIA'!C2+'[14]BS RURAL SAVA'!C2+'[14]BS RURAL Betsiboka'!C2+'[14]BS RURAL Atsimo Atsinanana'!C2+'[14]BS RURAL Atsimo Andrefana'!C2+'[14]BS RURAL Anosy'!C2+'[14]BS RURAL Analanjirofo'!C2+'[14]BS RURAL Analamanga'!C2+'[14]BS RURAL Bongolava'!C2+'[14]BS RURAL Boeny'!C2+'[14]BS RURAL Androy'!C2+'[14]BS RURAL Melaky'!C2+'[14]BS RURAL Itasy'!C2+'[14]BS RURAL Ihorombe'!C2+'[14]BS RURAL Haute Matsiatra'!C2+'[14]BS RURAL DIANA'!C2+'[14]BS RURAL Alaotra Mangoro'!C2+'[14]BS RURAL Menabe'!C2+'[14]BS RURAL Atsinanana'!C2+'[14]BS RURAL Amoron''i Mania'!C2+'[14]BS RURAL Vatovavy Fitovinany'!C2+'[14]BS RURAL Vakinakaratra'!C2</f>
        <v>5</v>
      </c>
      <c r="D2" s="37">
        <f>'[14]BS RURAL SOFIA'!D2+'[14]BS RURAL SAVA'!D2+'[14]BS RURAL Betsiboka'!D2+'[14]BS RURAL Atsimo Atsinanana'!D2+'[14]BS RURAL Atsimo Andrefana'!D2+'[14]BS RURAL Anosy'!D2+'[14]BS RURAL Analanjirofo'!D2+'[14]BS RURAL Analamanga'!D2+'[14]BS RURAL Bongolava'!D2+'[14]BS RURAL Boeny'!D2+'[14]BS RURAL Androy'!D2+'[14]BS RURAL Melaky'!D2+'[14]BS RURAL Itasy'!D2+'[14]BS RURAL Ihorombe'!D2+'[14]BS RURAL Haute Matsiatra'!D2+'[14]BS RURAL DIANA'!D2+'[14]BS RURAL Alaotra Mangoro'!D2+'[14]BS RURAL Menabe'!D2+'[14]BS RURAL Atsinanana'!D2+'[14]BS RURAL Amoron''i Mania'!D2+'[14]BS RURAL Vatovavy Fitovinany'!D2+'[14]BS RURAL Vakinakaratra'!D2</f>
        <v>6</v>
      </c>
      <c r="E2" s="37">
        <f>'[14]BS RURAL SOFIA'!E2+'[14]BS RURAL SAVA'!E2+'[14]BS RURAL Betsiboka'!E2+'[14]BS RURAL Atsimo Atsinanana'!E2+'[14]BS RURAL Atsimo Andrefana'!E2+'[14]BS RURAL Anosy'!E2+'[14]BS RURAL Analanjirofo'!E2+'[14]BS RURAL Analamanga'!E2+'[14]BS RURAL Bongolava'!E2+'[14]BS RURAL Boeny'!E2+'[14]BS RURAL Androy'!E2+'[14]BS RURAL Melaky'!E2+'[14]BS RURAL Itasy'!E2+'[14]BS RURAL Ihorombe'!E2+'[14]BS RURAL Haute Matsiatra'!E2+'[14]BS RURAL DIANA'!E2+'[14]BS RURAL Alaotra Mangoro'!E2+'[14]BS RURAL Menabe'!E2+'[14]BS RURAL Atsinanana'!E2+'[14]BS RURAL Amoron''i Mania'!E2+'[14]BS RURAL Vatovavy Fitovinany'!E2+'[14]BS RURAL Vakinakaratra'!E2</f>
        <v>3</v>
      </c>
      <c r="F2" s="140">
        <f>SUM(C2:E2)</f>
        <v>14</v>
      </c>
    </row>
    <row r="3" spans="1:6" x14ac:dyDescent="0.25">
      <c r="A3" s="137" t="s">
        <v>115</v>
      </c>
      <c r="B3" s="37"/>
      <c r="C3" s="37">
        <f>'[14]BS RURAL SOFIA'!C3+'[14]BS RURAL SAVA'!C3+'[14]BS RURAL Betsiboka'!C3+'[14]BS RURAL Atsimo Atsinanana'!C3+'[14]BS RURAL Atsimo Andrefana'!C3+'[14]BS RURAL Anosy'!C3+'[14]BS RURAL Analanjirofo'!C3+'[14]BS RURAL Analamanga'!C3+'[14]BS RURAL Bongolava'!C3+'[14]BS RURAL Boeny'!C3+'[14]BS RURAL Androy'!C3+'[14]BS RURAL Melaky'!C3+'[14]BS RURAL Itasy'!C3+'[14]BS RURAL Ihorombe'!C3+'[14]BS RURAL Haute Matsiatra'!C3+'[14]BS RURAL DIANA'!C3+'[14]BS RURAL Alaotra Mangoro'!C3+'[14]BS RURAL Menabe'!C3+'[14]BS RURAL Atsinanana'!C3+'[14]BS RURAL Amoron''i Mania'!C3+'[14]BS RURAL Vatovavy Fitovinany'!C3+'[14]BS RURAL Vakinakaratra'!C3</f>
        <v>148210</v>
      </c>
      <c r="D3" s="37">
        <f>'[14]BS RURAL SOFIA'!D3+'[14]BS RURAL SAVA'!D3+'[14]BS RURAL Betsiboka'!D3+'[14]BS RURAL Atsimo Atsinanana'!D3+'[14]BS RURAL Atsimo Andrefana'!D3+'[14]BS RURAL Anosy'!D3+'[14]BS RURAL Analanjirofo'!D3+'[14]BS RURAL Analamanga'!D3+'[14]BS RURAL Bongolava'!D3+'[14]BS RURAL Boeny'!D3+'[14]BS RURAL Androy'!D3+'[14]BS RURAL Melaky'!D3+'[14]BS RURAL Itasy'!D3+'[14]BS RURAL Ihorombe'!D3+'[14]BS RURAL Haute Matsiatra'!D3+'[14]BS RURAL DIANA'!D3+'[14]BS RURAL Alaotra Mangoro'!D3+'[14]BS RURAL Menabe'!D3+'[14]BS RURAL Atsinanana'!D3+'[14]BS RURAL Amoron''i Mania'!D3+'[14]BS RURAL Vatovavy Fitovinany'!D3+'[14]BS RURAL Vakinakaratra'!D3</f>
        <v>192684.28571428571</v>
      </c>
      <c r="E3" s="37">
        <f>'[14]BS RURAL SOFIA'!E3+'[14]BS RURAL SAVA'!E3+'[14]BS RURAL Betsiboka'!E3+'[14]BS RURAL Atsimo Atsinanana'!E3+'[14]BS RURAL Atsimo Andrefana'!E3+'[14]BS RURAL Anosy'!E3+'[14]BS RURAL Analanjirofo'!E3+'[14]BS RURAL Analamanga'!E3+'[14]BS RURAL Bongolava'!E3+'[14]BS RURAL Boeny'!E3+'[14]BS RURAL Androy'!E3+'[14]BS RURAL Melaky'!E3+'[14]BS RURAL Itasy'!E3+'[14]BS RURAL Ihorombe'!E3+'[14]BS RURAL Haute Matsiatra'!E3+'[14]BS RURAL DIANA'!E3+'[14]BS RURAL Alaotra Mangoro'!E3+'[14]BS RURAL Menabe'!E3+'[14]BS RURAL Atsinanana'!E3+'[14]BS RURAL Amoron''i Mania'!E3+'[14]BS RURAL Vatovavy Fitovinany'!E3+'[14]BS RURAL Vakinakaratra'!E3</f>
        <v>144617.14285714284</v>
      </c>
      <c r="F3" s="140">
        <f t="shared" ref="F3:F5" si="0">SUM(C3:E3)</f>
        <v>485511.42857142852</v>
      </c>
    </row>
    <row r="4" spans="1:6" x14ac:dyDescent="0.25">
      <c r="A4" s="137" t="s">
        <v>116</v>
      </c>
      <c r="B4" s="37"/>
      <c r="C4" s="37">
        <f>'[14]BS RURAL SOFIA'!C4+'[14]BS RURAL SAVA'!C4+'[14]BS RURAL Betsiboka'!C4+'[14]BS RURAL Atsimo Atsinanana'!C4+'[14]BS RURAL Atsimo Andrefana'!C4+'[14]BS RURAL Anosy'!C4+'[14]BS RURAL Analanjirofo'!C4+'[14]BS RURAL Analamanga'!C4+'[14]BS RURAL Bongolava'!C4+'[14]BS RURAL Boeny'!C4+'[14]BS RURAL Androy'!C4+'[14]BS RURAL Melaky'!C4+'[14]BS RURAL Itasy'!C4+'[14]BS RURAL Ihorombe'!C4+'[14]BS RURAL Haute Matsiatra'!C4+'[14]BS RURAL DIANA'!C4+'[14]BS RURAL Alaotra Mangoro'!C4+'[14]BS RURAL Menabe'!C4+'[14]BS RURAL Atsinanana'!C4+'[14]BS RURAL Amoron''i Mania'!C4+'[14]BS RURAL Vatovavy Fitovinany'!C4+'[14]BS RURAL Vakinakaratra'!C4</f>
        <v>518735000</v>
      </c>
      <c r="D4" s="37">
        <f>'[14]BS RURAL SOFIA'!D4+'[14]BS RURAL SAVA'!D4+'[14]BS RURAL Betsiboka'!D4+'[14]BS RURAL Atsimo Atsinanana'!D4+'[14]BS RURAL Atsimo Andrefana'!D4+'[14]BS RURAL Anosy'!D4+'[14]BS RURAL Analanjirofo'!D4+'[14]BS RURAL Analamanga'!D4+'[14]BS RURAL Bongolava'!D4+'[14]BS RURAL Boeny'!D4+'[14]BS RURAL Androy'!D4+'[14]BS RURAL Melaky'!D4+'[14]BS RURAL Itasy'!D4+'[14]BS RURAL Ihorombe'!D4+'[14]BS RURAL Haute Matsiatra'!D4+'[14]BS RURAL DIANA'!D4+'[14]BS RURAL Alaotra Mangoro'!D4+'[14]BS RURAL Menabe'!D4+'[14]BS RURAL Atsinanana'!D4+'[14]BS RURAL Amoron''i Mania'!D4+'[14]BS RURAL Vatovavy Fitovinany'!D4+'[14]BS RURAL Vakinakaratra'!D4</f>
        <v>674395000</v>
      </c>
      <c r="E4" s="37">
        <f>'[14]BS RURAL SOFIA'!E4+'[14]BS RURAL SAVA'!E4+'[14]BS RURAL Betsiboka'!E4+'[14]BS RURAL Atsimo Atsinanana'!E4+'[14]BS RURAL Atsimo Andrefana'!E4+'[14]BS RURAL Anosy'!E4+'[14]BS RURAL Analanjirofo'!E4+'[14]BS RURAL Analamanga'!E4+'[14]BS RURAL Bongolava'!E4+'[14]BS RURAL Boeny'!E4+'[14]BS RURAL Androy'!E4+'[14]BS RURAL Melaky'!E4+'[14]BS RURAL Itasy'!E4+'[14]BS RURAL Ihorombe'!E4+'[14]BS RURAL Haute Matsiatra'!E4+'[14]BS RURAL DIANA'!E4+'[14]BS RURAL Alaotra Mangoro'!E4+'[14]BS RURAL Menabe'!E4+'[14]BS RURAL Atsinanana'!E4+'[14]BS RURAL Amoron''i Mania'!E4+'[14]BS RURAL Vatovavy Fitovinany'!E4+'[14]BS RURAL Vakinakaratra'!E4</f>
        <v>506160000</v>
      </c>
      <c r="F4" s="140">
        <f t="shared" si="0"/>
        <v>1699290000</v>
      </c>
    </row>
    <row r="5" spans="1:6" x14ac:dyDescent="0.25">
      <c r="A5" s="137" t="s">
        <v>117</v>
      </c>
      <c r="B5" s="141">
        <v>0.08</v>
      </c>
      <c r="C5" s="37">
        <f>C4</f>
        <v>518735000</v>
      </c>
      <c r="D5" s="37">
        <f>'[14]BS RURAL SOFIA'!D5+'[14]BS RURAL SAVA'!D5+'[14]BS RURAL Betsiboka'!D5+'[14]BS RURAL Atsimo Atsinanana'!D5+'[14]BS RURAL Atsimo Andrefana'!D5+'[14]BS RURAL Anosy'!D5+'[14]BS RURAL Analanjirofo'!D5+'[14]BS RURAL Analamanga'!D5+'[14]BS RURAL Bongolava'!D5+'[14]BS RURAL Boeny'!D5+'[14]BS RURAL Androy'!D5+'[14]BS RURAL Melaky'!D5+'[14]BS RURAL Itasy'!D5+'[14]BS RURAL Ihorombe'!D5+'[14]BS RURAL Haute Matsiatra'!D5+'[14]BS RURAL DIANA'!D5+'[14]BS RURAL Alaotra Mangoro'!D5+'[14]BS RURAL Menabe'!D5+'[14]BS RURAL Atsinanana'!D5+'[14]BS RURAL Amoron''i Mania'!D5+'[14]BS RURAL Vatovavy Fitovinany'!D5+'[14]BS RURAL Vakinakaratra'!D5</f>
        <v>728346600</v>
      </c>
      <c r="E5" s="37">
        <f>'[14]BS RURAL SOFIA'!E5+'[14]BS RURAL SAVA'!E5+'[14]BS RURAL Betsiboka'!E5+'[14]BS RURAL Atsimo Atsinanana'!E5+'[14]BS RURAL Atsimo Andrefana'!E5+'[14]BS RURAL Anosy'!E5+'[14]BS RURAL Analanjirofo'!E5+'[14]BS RURAL Analamanga'!E5+'[14]BS RURAL Bongolava'!E5+'[14]BS RURAL Boeny'!E5+'[14]BS RURAL Androy'!E5+'[14]BS RURAL Melaky'!E5+'[14]BS RURAL Itasy'!E5+'[14]BS RURAL Ihorombe'!E5+'[14]BS RURAL Haute Matsiatra'!E5+'[14]BS RURAL DIANA'!E5+'[14]BS RURAL Alaotra Mangoro'!E5+'[14]BS RURAL Menabe'!E5+'[14]BS RURAL Atsinanana'!E5+'[14]BS RURAL Amoron''i Mania'!E5+'[14]BS RURAL Vatovavy Fitovinany'!E5+'[14]BS RURAL Vakinakaratra'!E5</f>
        <v>546652800</v>
      </c>
      <c r="F5" s="140">
        <f t="shared" si="0"/>
        <v>1793734400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9" sqref="A9"/>
    </sheetView>
  </sheetViews>
  <sheetFormatPr baseColWidth="10" defaultRowHeight="15" x14ac:dyDescent="0.25"/>
  <cols>
    <col min="1" max="1" width="33.5703125" customWidth="1"/>
    <col min="2" max="2" width="14.7109375" customWidth="1"/>
    <col min="3" max="3" width="17.140625" customWidth="1"/>
    <col min="4" max="4" width="19.7109375" customWidth="1"/>
    <col min="5" max="5" width="20.5703125" customWidth="1"/>
    <col min="6" max="6" width="21.85546875" customWidth="1"/>
    <col min="9" max="9" width="13.7109375" bestFit="1" customWidth="1"/>
  </cols>
  <sheetData>
    <row r="1" spans="1:9" x14ac:dyDescent="0.25">
      <c r="A1" s="142"/>
      <c r="B1" s="143"/>
      <c r="C1" s="144">
        <v>2017</v>
      </c>
      <c r="D1" s="144">
        <v>2018</v>
      </c>
      <c r="E1" s="144">
        <v>2019</v>
      </c>
      <c r="F1" s="144" t="s">
        <v>5</v>
      </c>
    </row>
    <row r="2" spans="1:9" x14ac:dyDescent="0.25">
      <c r="A2" s="142" t="s">
        <v>118</v>
      </c>
      <c r="B2" s="145"/>
      <c r="C2" s="145">
        <f>'[15]BS URBAIN SOFIA'!C2+'[15]BS URBAIN SAVA'!C2+'[15]BS URBAIN Betsiboka'!C2+'[15]BS URBAIN Atsimo Atsinanana'!C2+'[15]BS URBAIN Atsimo Andrefana'!C2+'[15]BS URBAIN Anosy'!C2+'[15]BS URBAIN Analanjirofo'!C2+'[15]BS URBAIN Analamanga'!C2+'[15]BS URBAIN Bongolava'!C2+'[15]BS URBAIN Boeny'!C2+'[15]BS URBAIN Androy'!C2+'[15]BS URBAIN Melaky'!C2+'[15]BS URBAIN Itasy'!C2+'[15]BS URBAIN Ihorombe'!C2+'[15]BS URBAIN Haute Matsiatra'!C2+'[15]BS URBAIN DIANA'!C2+'[15]BS URBAIN Alaotra Mangoro'!C2+'[15]BS URBAIN Menabe'!C2+'[15]BS URBAIN Atsinanana'!C2+'[15]BS URBAIN Amoron''i Mania'!C2+'[15]BS URBAIN Vatovavy Fitovinany'!C2+'[15]BS URBAIN Vakinakaratra'!C2</f>
        <v>21</v>
      </c>
      <c r="D2" s="145">
        <f>'[15]BS URBAIN SOFIA'!D2+'[15]BS URBAIN SAVA'!D2+'[15]BS URBAIN Betsiboka'!D2+'[15]BS URBAIN Atsimo Atsinanana'!D2+'[15]BS URBAIN Atsimo Andrefana'!D2+'[15]BS URBAIN Anosy'!D2+'[15]BS URBAIN Analanjirofo'!D2+'[15]BS URBAIN Analamanga'!D2+'[15]BS URBAIN Bongolava'!D2+'[15]BS URBAIN Boeny'!D2+'[15]BS URBAIN Androy'!D2+'[15]BS URBAIN Melaky'!D2+'[15]BS URBAIN Itasy'!D2+'[15]BS URBAIN Ihorombe'!D2+'[15]BS URBAIN Haute Matsiatra'!D2+'[15]BS URBAIN DIANA'!D2+'[15]BS URBAIN Alaotra Mangoro'!D2+'[15]BS URBAIN Menabe'!D2+'[15]BS URBAIN Atsinanana'!D2+'[15]BS URBAIN Amoron''i Mania'!D2+'[15]BS URBAIN Vatovavy Fitovinany'!D2+'[15]BS URBAIN Vakinakaratra'!D2</f>
        <v>32</v>
      </c>
      <c r="E2" s="145">
        <f>'[15]BS URBAIN SOFIA'!E2+'[15]BS URBAIN SAVA'!E2+'[15]BS URBAIN Betsiboka'!E2+'[15]BS URBAIN Atsimo Atsinanana'!E2+'[15]BS URBAIN Atsimo Andrefana'!E2+'[15]BS URBAIN Anosy'!E2+'[15]BS URBAIN Analanjirofo'!E2+'[15]BS URBAIN Analamanga'!E2+'[15]BS URBAIN Bongolava'!E2+'[15]BS URBAIN Boeny'!E2+'[15]BS URBAIN Androy'!E2+'[15]BS URBAIN Melaky'!E2+'[15]BS URBAIN Itasy'!E2+'[15]BS URBAIN Ihorombe'!E2+'[15]BS URBAIN Haute Matsiatra'!E2+'[15]BS URBAIN DIANA'!E2+'[15]BS URBAIN Alaotra Mangoro'!E2+'[15]BS URBAIN Menabe'!E2+'[15]BS URBAIN Atsinanana'!E2+'[15]BS URBAIN Amoron''i Mania'!E2+'[15]BS URBAIN Vatovavy Fitovinany'!E2+'[15]BS URBAIN Vakinakaratra'!E2</f>
        <v>43</v>
      </c>
      <c r="F2" s="146">
        <f>SUM(C2:E2)</f>
        <v>96</v>
      </c>
      <c r="I2" s="68"/>
    </row>
    <row r="3" spans="1:9" x14ac:dyDescent="0.25">
      <c r="A3" s="137" t="s">
        <v>115</v>
      </c>
      <c r="B3" s="145"/>
      <c r="C3" s="145">
        <f>'[15]BS URBAIN SOFIA'!C3+'[15]BS URBAIN SAVA'!C3+'[15]BS URBAIN Betsiboka'!C3+'[15]BS URBAIN Atsimo Atsinanana'!C3+'[15]BS URBAIN Atsimo Andrefana'!C3+'[15]BS URBAIN Anosy'!C3+'[15]BS URBAIN Analanjirofo'!C3+'[15]BS URBAIN Analamanga'!C3+'[15]BS URBAIN Bongolava'!C3+'[15]BS URBAIN Boeny'!C3+'[15]BS URBAIN Androy'!C3+'[15]BS URBAIN Melaky'!C3+'[15]BS URBAIN Itasy'!C3+'[15]BS URBAIN Ihorombe'!C3+'[15]BS URBAIN Haute Matsiatra'!C3+'[15]BS URBAIN DIANA'!C3+'[15]BS URBAIN Alaotra Mangoro'!C3+'[15]BS URBAIN Menabe'!C3+'[15]BS URBAIN Atsinanana'!C3+'[15]BS URBAIN Amoron''i Mania'!C3+'[15]BS URBAIN Vatovavy Fitovinany'!C3+'[15]BS URBAIN Vakinakaratra'!C3</f>
        <v>572679.61904761905</v>
      </c>
      <c r="D3" s="145">
        <f>'[15]BS URBAIN SOFIA'!D3+'[15]BS URBAIN SAVA'!D3+'[15]BS URBAIN Betsiboka'!D3+'[15]BS URBAIN Atsimo Atsinanana'!D3+'[15]BS URBAIN Atsimo Andrefana'!D3+'[15]BS URBAIN Anosy'!D3+'[15]BS URBAIN Analanjirofo'!D3+'[15]BS URBAIN Analamanga'!D3+'[15]BS URBAIN Bongolava'!D3+'[15]BS URBAIN Boeny'!D3+'[15]BS URBAIN Androy'!D3+'[15]BS URBAIN Melaky'!D3+'[15]BS URBAIN Itasy'!D3+'[15]BS URBAIN Ihorombe'!D3+'[15]BS URBAIN Haute Matsiatra'!D3+'[15]BS URBAIN DIANA'!D3+'[15]BS URBAIN Alaotra Mangoro'!D3+'[15]BS URBAIN Menabe'!D3+'[15]BS URBAIN Atsinanana'!D3+'[15]BS URBAIN Amoron''i Mania'!D3+'[15]BS URBAIN Vatovavy Fitovinany'!D3+'[15]BS URBAIN Vakinakaratra'!D3</f>
        <v>899426.76190476189</v>
      </c>
      <c r="E3" s="145">
        <f>'[15]BS URBAIN SOFIA'!E3+'[15]BS URBAIN SAVA'!E3+'[15]BS URBAIN Betsiboka'!E3+'[15]BS URBAIN Atsimo Atsinanana'!E3+'[15]BS URBAIN Atsimo Andrefana'!E3+'[15]BS URBAIN Anosy'!E3+'[15]BS URBAIN Analanjirofo'!E3+'[15]BS URBAIN Analamanga'!E3+'[15]BS URBAIN Bongolava'!E3+'[15]BS URBAIN Boeny'!E3+'[15]BS URBAIN Androy'!E3+'[15]BS URBAIN Melaky'!E3+'[15]BS URBAIN Itasy'!E3+'[15]BS URBAIN Ihorombe'!E3+'[15]BS URBAIN Haute Matsiatra'!E3+'[15]BS URBAIN DIANA'!E3+'[15]BS URBAIN Alaotra Mangoro'!E3+'[15]BS URBAIN Menabe'!E3+'[15]BS URBAIN Atsinanana'!E3+'[15]BS URBAIN Amoron''i Mania'!E3+'[15]BS URBAIN Vatovavy Fitovinany'!E3+'[15]BS URBAIN Vakinakaratra'!E3</f>
        <v>1279990.7619047619</v>
      </c>
      <c r="F3" s="146">
        <f t="shared" ref="F3:F5" si="0">SUM(C3:E3)</f>
        <v>2752097.1428571427</v>
      </c>
    </row>
    <row r="4" spans="1:9" x14ac:dyDescent="0.25">
      <c r="A4" s="137" t="s">
        <v>116</v>
      </c>
      <c r="B4" s="145"/>
      <c r="C4" s="145">
        <f>'[15]BS URBAIN SOFIA'!C4+'[15]BS URBAIN SAVA'!C4+'[15]BS URBAIN Betsiboka'!C4+'[15]BS URBAIN Atsimo Atsinanana'!C4+'[15]BS URBAIN Atsimo Andrefana'!C4+'[15]BS URBAIN Anosy'!C4+'[15]BS URBAIN Analanjirofo'!C4+'[15]BS URBAIN Analamanga'!C4+'[15]BS URBAIN Bongolava'!C4+'[15]BS URBAIN Boeny'!C4+'[15]BS URBAIN Androy'!C4+'[15]BS URBAIN Melaky'!C4+'[15]BS URBAIN Itasy'!C4+'[15]BS URBAIN Ihorombe'!C4+'[15]BS URBAIN Haute Matsiatra'!C4+'[15]BS URBAIN DIANA'!C4+'[15]BS URBAIN Alaotra Mangoro'!C4+'[15]BS URBAIN Menabe'!C4+'[15]BS URBAIN Atsinanana'!C4+'[15]BS URBAIN Amoron''i Mania'!C4+'[15]BS URBAIN Vatovavy Fitovinany'!C4+'[15]BS URBAIN Vakinakaratra'!C4</f>
        <v>1828378666.6666665</v>
      </c>
      <c r="D4" s="145">
        <f>'[15]BS URBAIN SOFIA'!D4+'[15]BS URBAIN SAVA'!D4+'[15]BS URBAIN Betsiboka'!D4+'[15]BS URBAIN Atsimo Atsinanana'!D4+'[15]BS URBAIN Atsimo Andrefana'!D4+'[15]BS URBAIN Anosy'!D4+'[15]BS URBAIN Analanjirofo'!D4+'[15]BS URBAIN Analamanga'!D4+'[15]BS URBAIN Bongolava'!D4+'[15]BS URBAIN Boeny'!D4+'[15]BS URBAIN Androy'!D4+'[15]BS URBAIN Melaky'!D4+'[15]BS URBAIN Itasy'!D4+'[15]BS URBAIN Ihorombe'!D4+'[15]BS URBAIN Haute Matsiatra'!D4+'[15]BS URBAIN DIANA'!D4+'[15]BS URBAIN Alaotra Mangoro'!D4+'[15]BS URBAIN Menabe'!D4+'[15]BS URBAIN Atsinanana'!D4+'[15]BS URBAIN Amoron''i Mania'!D4+'[15]BS URBAIN Vatovavy Fitovinany'!D4+'[15]BS URBAIN Vakinakaratra'!D4</f>
        <v>2826493666.666667</v>
      </c>
      <c r="E4" s="145">
        <f>'[15]BS URBAIN SOFIA'!E4+'[15]BS URBAIN SAVA'!E4+'[15]BS URBAIN Betsiboka'!E4+'[15]BS URBAIN Atsimo Atsinanana'!E4+'[15]BS URBAIN Atsimo Andrefana'!E4+'[15]BS URBAIN Anosy'!E4+'[15]BS URBAIN Analanjirofo'!E4+'[15]BS URBAIN Analamanga'!E4+'[15]BS URBAIN Bongolava'!E4+'[15]BS URBAIN Boeny'!E4+'[15]BS URBAIN Androy'!E4+'[15]BS URBAIN Melaky'!E4+'[15]BS URBAIN Itasy'!E4+'[15]BS URBAIN Ihorombe'!E4+'[15]BS URBAIN Haute Matsiatra'!E4+'[15]BS URBAIN DIANA'!E4+'[15]BS URBAIN Alaotra Mangoro'!E4+'[15]BS URBAIN Menabe'!E4+'[15]BS URBAIN Atsinanana'!E4+'[15]BS URBAIN Amoron''i Mania'!E4+'[15]BS URBAIN Vatovavy Fitovinany'!E4+'[15]BS URBAIN Vakinakaratra'!E4</f>
        <v>4012967666.666667</v>
      </c>
      <c r="F4" s="146">
        <f t="shared" si="0"/>
        <v>8667840000</v>
      </c>
    </row>
    <row r="5" spans="1:9" x14ac:dyDescent="0.25">
      <c r="A5" s="137" t="s">
        <v>117</v>
      </c>
      <c r="B5" s="141">
        <v>0.08</v>
      </c>
      <c r="C5" s="145">
        <f>C4</f>
        <v>1828378666.6666665</v>
      </c>
      <c r="D5" s="145">
        <f>'[15]BS URBAIN SOFIA'!D5+'[15]BS URBAIN SAVA'!D5+'[15]BS URBAIN Betsiboka'!D5+'[15]BS URBAIN Atsimo Atsinanana'!D5+'[15]BS URBAIN Atsimo Andrefana'!D5+'[15]BS URBAIN Anosy'!D5+'[15]BS URBAIN Analanjirofo'!D5+'[15]BS URBAIN Analamanga'!D5+'[15]BS URBAIN Bongolava'!D5+'[15]BS URBAIN Boeny'!D5+'[15]BS URBAIN Androy'!D5+'[15]BS URBAIN Melaky'!D5+'[15]BS URBAIN Itasy'!D5+'[15]BS URBAIN Ihorombe'!D5+'[15]BS URBAIN Haute Matsiatra'!D5+'[15]BS URBAIN DIANA'!D5+'[15]BS URBAIN Alaotra Mangoro'!D5+'[15]BS URBAIN Menabe'!D5+'[15]BS URBAIN Atsinanana'!D5+'[15]BS URBAIN Amoron''i Mania'!D5+'[15]BS URBAIN Vatovavy Fitovinany'!D5+'[15]BS URBAIN Vakinakaratra'!D5</f>
        <v>3052613160</v>
      </c>
      <c r="E5" s="145">
        <f>'[15]BS URBAIN SOFIA'!E5+'[15]BS URBAIN SAVA'!E5+'[15]BS URBAIN Betsiboka'!E5+'[15]BS URBAIN Atsimo Atsinanana'!E5+'[15]BS URBAIN Atsimo Andrefana'!E5+'[15]BS URBAIN Anosy'!E5+'[15]BS URBAIN Analanjirofo'!E5+'[15]BS URBAIN Analamanga'!E5+'[15]BS URBAIN Bongolava'!E5+'[15]BS URBAIN Boeny'!E5+'[15]BS URBAIN Androy'!E5+'[15]BS URBAIN Melaky'!E5+'[15]BS URBAIN Itasy'!E5+'[15]BS URBAIN Ihorombe'!E5+'[15]BS URBAIN Haute Matsiatra'!E5+'[15]BS URBAIN DIANA'!E5+'[15]BS URBAIN Alaotra Mangoro'!E5+'[15]BS URBAIN Menabe'!E5+'[15]BS URBAIN Atsinanana'!E5+'[15]BS URBAIN Amoron''i Mania'!E5+'[15]BS URBAIN Vatovavy Fitovinany'!E5+'[15]BS URBAIN Vakinakaratra'!E5</f>
        <v>4334005080</v>
      </c>
      <c r="F5" s="146">
        <f t="shared" si="0"/>
        <v>9214996906.666666</v>
      </c>
    </row>
    <row r="8" spans="1:9" x14ac:dyDescent="0.25">
      <c r="D8" s="12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baseColWidth="10" defaultRowHeight="15" x14ac:dyDescent="0.25"/>
  <cols>
    <col min="2" max="2" width="17.7109375" customWidth="1"/>
    <col min="3" max="3" width="17.5703125" customWidth="1"/>
    <col min="4" max="4" width="18.5703125" customWidth="1"/>
    <col min="5" max="5" width="21.28515625" customWidth="1"/>
    <col min="6" max="6" width="16.28515625" bestFit="1" customWidth="1"/>
  </cols>
  <sheetData>
    <row r="1" spans="1:6" x14ac:dyDescent="0.25">
      <c r="A1" s="142"/>
      <c r="B1" s="143"/>
      <c r="C1" s="144">
        <v>2017</v>
      </c>
      <c r="D1" s="144">
        <v>2018</v>
      </c>
      <c r="E1" s="144">
        <v>2019</v>
      </c>
      <c r="F1" s="144"/>
    </row>
    <row r="2" spans="1:6" x14ac:dyDescent="0.25">
      <c r="A2" s="142">
        <v>10</v>
      </c>
      <c r="B2" s="145"/>
      <c r="C2" s="146">
        <f>+'[16]BS TMC SOFIA'!C2+'[16]BS TMC SAVA'!C2+'[16]BS TMC Betsiboka'!C2+'[16]BS TMC Atsimo Atsinanana'!C2+'[16]BS TMC Atsimo Andrefana'!C2+'[16]BS TMC Anosy'!C2+'[16]BS TMC Analanjirofo'!C2+'[16]BS TMC Analamanga'!C2+'[16]BS TMC Bongolava'!C2+'[16]BS TMC Boeny'!C2+'[16]BS TMC Androy'!C2+'[16]BS TMC Melaky'!C2+'[16]BS TMC Itasy'!C2+'[16]BS TMC Ihorombe'!C2+'[16]BS TMC Haute matsiatra'!C2+'[16]BS TMC DIANA'!C2+'[16]BS TMC Alaotra Mangoro'!C2+'[16]BS TMC Menabe'!C2+'[16]BS TMC Atsinanana'!C2+'[16]BS TMC Amoron''i Mania'!C2+'[16]BS TMC Vatovavy Fitovinany'!C2+'[16]BS TMC Vakinakaratra'!C2</f>
        <v>26</v>
      </c>
      <c r="D2" s="146">
        <f>+'[16]BS TMC SOFIA'!D2+'[16]BS TMC SAVA'!D2+'[16]BS TMC Betsiboka'!D2+'[16]BS TMC Atsimo Atsinanana'!D2+'[16]BS TMC Atsimo Andrefana'!D2+'[16]BS TMC Anosy'!D2+'[16]BS TMC Analanjirofo'!D2+'[16]BS TMC Analamanga'!D2+'[16]BS TMC Bongolava'!D2+'[16]BS TMC Boeny'!D2+'[16]BS TMC Androy'!D2+'[16]BS TMC Melaky'!D2+'[16]BS TMC Itasy'!D2+'[16]BS TMC Ihorombe'!D2+'[16]BS TMC Haute matsiatra'!D2+'[16]BS TMC DIANA'!D2+'[16]BS TMC Alaotra Mangoro'!D2+'[16]BS TMC Menabe'!D2+'[16]BS TMC Atsinanana'!D2+'[16]BS TMC Amoron''i Mania'!D2+'[16]BS TMC Vatovavy Fitovinany'!D2+'[16]BS TMC Vakinakaratra'!D2</f>
        <v>38</v>
      </c>
      <c r="E2" s="146">
        <f>+'[16]BS TMC SOFIA'!E2+'[16]BS TMC SAVA'!E2+'[16]BS TMC Betsiboka'!E2+'[16]BS TMC Atsimo Atsinanana'!E2+'[16]BS TMC Atsimo Andrefana'!E2+'[16]BS TMC Anosy'!E2+'[16]BS TMC Analanjirofo'!E2+'[16]BS TMC Analamanga'!E2+'[16]BS TMC Bongolava'!E2+'[16]BS TMC Boeny'!E2+'[16]BS TMC Androy'!E2+'[16]BS TMC Melaky'!E2+'[16]BS TMC Itasy'!E2+'[16]BS TMC Ihorombe'!E2+'[16]BS TMC Haute matsiatra'!E2+'[16]BS TMC DIANA'!E2+'[16]BS TMC Alaotra Mangoro'!E2+'[16]BS TMC Menabe'!E2+'[16]BS TMC Atsinanana'!E2+'[16]BS TMC Amoron''i Mania'!E2+'[16]BS TMC Vatovavy Fitovinany'!E2+'[16]BS TMC Vakinakaratra'!E2</f>
        <v>46</v>
      </c>
      <c r="F2" s="146"/>
    </row>
    <row r="3" spans="1:6" ht="45" x14ac:dyDescent="0.25">
      <c r="A3" s="142" t="s">
        <v>115</v>
      </c>
      <c r="B3" s="143"/>
      <c r="C3" s="146">
        <f>+'[16]BS TMC SOFIA'!C3+'[16]BS TMC SAVA'!C3+'[16]BS TMC Betsiboka'!C3+'[16]BS TMC Atsimo Atsinanana'!C3+'[16]BS TMC Atsimo Andrefana'!C3+'[16]BS TMC Anosy'!C3+'[16]BS TMC Analanjirofo'!C3+'[16]BS TMC Analamanga'!C3+'[16]BS TMC Bongolava'!C3+'[16]BS TMC Boeny'!C3+'[16]BS TMC Androy'!C3+'[16]BS TMC Melaky'!C3+'[16]BS TMC Itasy'!C3+'[16]BS TMC Ihorombe'!C3+'[16]BS TMC Haute matsiatra'!C3+'[16]BS TMC DIANA'!C3+'[16]BS TMC Alaotra Mangoro'!C3+'[16]BS TMC Menabe'!C3+'[16]BS TMC Atsinanana'!C3+'[16]BS TMC Amoron''i Mania'!C3+'[16]BS TMC Vatovavy Fitovinany'!C3+'[16]BS TMC Vakinakaratra'!C3</f>
        <v>19879125.333333328</v>
      </c>
      <c r="D3" s="146">
        <f>+'[16]BS TMC SOFIA'!D3+'[16]BS TMC SAVA'!D3+'[16]BS TMC Betsiboka'!D3+'[16]BS TMC Atsimo Atsinanana'!D3+'[16]BS TMC Atsimo Andrefana'!D3+'[16]BS TMC Anosy'!D3+'[16]BS TMC Analanjirofo'!D3+'[16]BS TMC Analamanga'!D3+'[16]BS TMC Bongolava'!D3+'[16]BS TMC Boeny'!D3+'[16]BS TMC Androy'!D3+'[16]BS TMC Melaky'!D3+'[16]BS TMC Itasy'!D3+'[16]BS TMC Ihorombe'!D3+'[16]BS TMC Haute matsiatra'!D3+'[16]BS TMC DIANA'!D3+'[16]BS TMC Alaotra Mangoro'!D3+'[16]BS TMC Menabe'!D3+'[16]BS TMC Atsinanana'!D3+'[16]BS TMC Amoron''i Mania'!D3+'[16]BS TMC Vatovavy Fitovinany'!D3+'[16]BS TMC Vakinakaratra'!D3</f>
        <v>20203282.476190474</v>
      </c>
      <c r="E3" s="146">
        <f>+'[16]BS TMC SOFIA'!E3+'[16]BS TMC SAVA'!E3+'[16]BS TMC Betsiboka'!E3+'[16]BS TMC Atsimo Atsinanana'!E3+'[16]BS TMC Atsimo Andrefana'!E3+'[16]BS TMC Anosy'!E3+'[16]BS TMC Analanjirofo'!E3+'[16]BS TMC Analamanga'!E3+'[16]BS TMC Bongolava'!E3+'[16]BS TMC Boeny'!E3+'[16]BS TMC Androy'!E3+'[16]BS TMC Melaky'!E3+'[16]BS TMC Itasy'!E3+'[16]BS TMC Ihorombe'!E3+'[16]BS TMC Haute matsiatra'!E3+'[16]BS TMC DIANA'!E3+'[16]BS TMC Alaotra Mangoro'!E3+'[16]BS TMC Menabe'!E3+'[16]BS TMC Atsinanana'!E3+'[16]BS TMC Amoron''i Mania'!E3+'[16]BS TMC Vatovavy Fitovinany'!E3+'[16]BS TMC Vakinakaratra'!E3</f>
        <v>20488715.047619045</v>
      </c>
      <c r="F3" s="149">
        <f>F4/3500</f>
        <v>2962037.1428571427</v>
      </c>
    </row>
    <row r="4" spans="1:6" ht="45" x14ac:dyDescent="0.25">
      <c r="A4" s="142" t="s">
        <v>116</v>
      </c>
      <c r="B4" s="145"/>
      <c r="C4" s="146">
        <f>+'[16]BS TMC SOFIA'!C4+'[16]BS TMC SAVA'!C4+'[16]BS TMC Betsiboka'!C4+'[16]BS TMC Atsimo Atsinanana'!C4+'[16]BS TMC Atsimo Andrefana'!C4+'[16]BS TMC Anosy'!C4+'[16]BS TMC Analanjirofo'!C4+'[16]BS TMC Analamanga'!C4+'[16]BS TMC Bongolava'!C4+'[16]BS TMC Boeny'!C4+'[16]BS TMC Androy'!C4+'[16]BS TMC Melaky'!C4+'[16]BS TMC Itasy'!C4+'[16]BS TMC Ihorombe'!C4+'[16]BS TMC Haute matsiatra'!C4+'[16]BS TMC DIANA'!C4+'[16]BS TMC Alaotra Mangoro'!C4+'[16]BS TMC Menabe'!C4+'[16]BS TMC Atsinanana'!C4+'[16]BS TMC Amoron''i Mania'!C4+'[16]BS TMC Vatovavy Fitovinany'!C4+'[16]BS TMC Vakinakaratra'!C4</f>
        <v>2347113666.6666665</v>
      </c>
      <c r="D4" s="146">
        <f>+'[16]BS TMC SOFIA'!D4+'[16]BS TMC SAVA'!D4+'[16]BS TMC Betsiboka'!D4+'[16]BS TMC Atsimo Atsinanana'!D4+'[16]BS TMC Atsimo Andrefana'!D4+'[16]BS TMC Anosy'!D4+'[16]BS TMC Analanjirofo'!D4+'[16]BS TMC Analamanga'!D4+'[16]BS TMC Bongolava'!D4+'[16]BS TMC Boeny'!D4+'[16]BS TMC Androy'!D4+'[16]BS TMC Melaky'!D4+'[16]BS TMC Itasy'!D4+'[16]BS TMC Ihorombe'!D4+'[16]BS TMC Haute matsiatra'!D4+'[16]BS TMC DIANA'!D4+'[16]BS TMC Alaotra Mangoro'!D4+'[16]BS TMC Menabe'!D4+'[16]BS TMC Atsinanana'!D4+'[16]BS TMC Amoron''i Mania'!D4+'[16]BS TMC Vatovavy Fitovinany'!D4+'[16]BS TMC Vakinakaratra'!D4</f>
        <v>3500888666.666667</v>
      </c>
      <c r="E4" s="146">
        <f>+'[16]BS TMC SOFIA'!E4+'[16]BS TMC SAVA'!E4+'[16]BS TMC Betsiboka'!E4+'[16]BS TMC Atsimo Atsinanana'!E4+'[16]BS TMC Atsimo Andrefana'!E4+'[16]BS TMC Anosy'!E4+'[16]BS TMC Analanjirofo'!E4+'[16]BS TMC Analamanga'!E4+'[16]BS TMC Bongolava'!E4+'[16]BS TMC Boeny'!E4+'[16]BS TMC Androy'!E4+'[16]BS TMC Melaky'!E4+'[16]BS TMC Itasy'!E4+'[16]BS TMC Ihorombe'!E4+'[16]BS TMC Haute matsiatra'!E4+'[16]BS TMC DIANA'!E4+'[16]BS TMC Alaotra Mangoro'!E4+'[16]BS TMC Menabe'!E4+'[16]BS TMC Atsinanana'!E4+'[16]BS TMC Amoron''i Mania'!E4+'[16]BS TMC Vatovavy Fitovinany'!E4+'[16]BS TMC Vakinakaratra'!E4</f>
        <v>4519127666.666667</v>
      </c>
      <c r="F4" s="146">
        <f>SUM(C4:E4)</f>
        <v>10367130000</v>
      </c>
    </row>
    <row r="5" spans="1:6" ht="60" x14ac:dyDescent="0.25">
      <c r="A5" s="142" t="s">
        <v>117</v>
      </c>
      <c r="B5" s="141">
        <v>0.08</v>
      </c>
      <c r="C5" s="150">
        <f>C4</f>
        <v>2347113666.6666665</v>
      </c>
      <c r="D5" s="150">
        <f>D4+(D4*$B$5)</f>
        <v>3780959760.0000005</v>
      </c>
      <c r="E5" s="150">
        <f>E4+(E4*$B$5)</f>
        <v>4880657880</v>
      </c>
      <c r="F5" s="27">
        <f>SUM(C5:E5)</f>
        <v>11008731306.666668</v>
      </c>
    </row>
    <row r="7" spans="1:6" x14ac:dyDescent="0.25">
      <c r="C7" s="126"/>
      <c r="D7" s="126"/>
      <c r="E7" s="126"/>
      <c r="F7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topLeftCell="D1" workbookViewId="0">
      <selection activeCell="F5" sqref="F5"/>
    </sheetView>
  </sheetViews>
  <sheetFormatPr baseColWidth="10" defaultColWidth="11.42578125" defaultRowHeight="15" x14ac:dyDescent="0.25"/>
  <cols>
    <col min="1" max="1" width="11.42578125" style="2"/>
    <col min="2" max="2" width="36.140625" style="2" customWidth="1"/>
    <col min="3" max="3" width="16" style="2" customWidth="1"/>
    <col min="4" max="4" width="12.42578125" style="2" customWidth="1"/>
    <col min="5" max="5" width="12" style="2" customWidth="1"/>
    <col min="6" max="19" width="17" style="2" bestFit="1" customWidth="1"/>
    <col min="20" max="20" width="18.42578125" style="2" bestFit="1" customWidth="1"/>
    <col min="21" max="21" width="11.7109375" style="43" bestFit="1" customWidth="1"/>
    <col min="22" max="16384" width="11.42578125" style="2"/>
  </cols>
  <sheetData>
    <row r="1" spans="2:25" customFormat="1" x14ac:dyDescent="0.25">
      <c r="B1" t="s">
        <v>0</v>
      </c>
      <c r="U1" s="42"/>
    </row>
    <row r="2" spans="2:25" x14ac:dyDescent="0.25">
      <c r="B2" s="1" t="s">
        <v>1</v>
      </c>
      <c r="C2" s="1"/>
      <c r="E2" s="3">
        <v>2.8000000000000001E-2</v>
      </c>
      <c r="G2" s="4">
        <f>+F6*(1+0.028)^14</f>
        <v>1584160.4613740474</v>
      </c>
    </row>
    <row r="3" spans="2:25" customFormat="1" x14ac:dyDescent="0.25">
      <c r="B3" s="5" t="s">
        <v>2</v>
      </c>
      <c r="C3" s="5" t="s">
        <v>3</v>
      </c>
      <c r="D3" s="6" t="s">
        <v>4</v>
      </c>
      <c r="E3" s="7">
        <v>2016</v>
      </c>
      <c r="F3" s="8">
        <v>2017</v>
      </c>
      <c r="G3" s="7">
        <v>2018</v>
      </c>
      <c r="H3" s="8">
        <v>2019</v>
      </c>
      <c r="I3" s="7">
        <v>2020</v>
      </c>
      <c r="J3" s="8">
        <v>2021</v>
      </c>
      <c r="K3" s="7">
        <v>2022</v>
      </c>
      <c r="L3" s="8">
        <v>2023</v>
      </c>
      <c r="M3" s="7">
        <v>2024</v>
      </c>
      <c r="N3" s="8">
        <v>2025</v>
      </c>
      <c r="O3" s="7">
        <v>2026</v>
      </c>
      <c r="P3" s="8">
        <v>2027</v>
      </c>
      <c r="Q3" s="7">
        <v>2028</v>
      </c>
      <c r="R3" s="8">
        <v>2029</v>
      </c>
      <c r="S3" s="8">
        <v>2030</v>
      </c>
      <c r="T3" s="7" t="s">
        <v>5</v>
      </c>
      <c r="U3" s="42"/>
      <c r="X3" s="168" t="s">
        <v>121</v>
      </c>
      <c r="Y3" s="168" t="s">
        <v>122</v>
      </c>
    </row>
    <row r="4" spans="2:25" customFormat="1" x14ac:dyDescent="0.25">
      <c r="B4" s="9" t="s">
        <v>6</v>
      </c>
      <c r="C4" s="9"/>
      <c r="D4" s="10"/>
      <c r="E4" s="167">
        <f>+E5/E8</f>
        <v>0.17035695060014894</v>
      </c>
      <c r="F4" s="167">
        <f t="shared" ref="F4:R4" si="0">+F5/F8</f>
        <v>0.21072991338300318</v>
      </c>
      <c r="G4" s="167">
        <f t="shared" si="0"/>
        <v>0.25911780231030257</v>
      </c>
      <c r="H4" s="167">
        <f t="shared" si="0"/>
        <v>0.31109749450501262</v>
      </c>
      <c r="I4" s="167">
        <f t="shared" si="0"/>
        <v>0.36664449212643119</v>
      </c>
      <c r="J4" s="167">
        <f t="shared" si="0"/>
        <v>0.42272302573012815</v>
      </c>
      <c r="K4" s="167">
        <f t="shared" si="0"/>
        <v>0.48162645326078907</v>
      </c>
      <c r="L4" s="167">
        <f t="shared" si="0"/>
        <v>0.54152305118421706</v>
      </c>
      <c r="M4" s="167">
        <f t="shared" si="0"/>
        <v>0.60511446791064927</v>
      </c>
      <c r="N4" s="167">
        <f t="shared" si="0"/>
        <v>0.67062723494210064</v>
      </c>
      <c r="O4" s="167">
        <f t="shared" si="0"/>
        <v>0.73614000197355212</v>
      </c>
      <c r="P4" s="167">
        <f t="shared" si="0"/>
        <v>0.80216948743978334</v>
      </c>
      <c r="Q4" s="167">
        <f t="shared" si="0"/>
        <v>0.86819897290601467</v>
      </c>
      <c r="R4" s="167">
        <f t="shared" si="0"/>
        <v>0.93422845837224588</v>
      </c>
      <c r="S4" s="167">
        <f>+S5/S8</f>
        <v>1</v>
      </c>
      <c r="T4" s="12"/>
      <c r="U4" s="42"/>
      <c r="X4" s="168">
        <v>2023</v>
      </c>
      <c r="Y4" s="169">
        <v>0.7</v>
      </c>
    </row>
    <row r="5" spans="2:25" customFormat="1" x14ac:dyDescent="0.25">
      <c r="B5" s="9" t="s">
        <v>7</v>
      </c>
      <c r="C5" s="9"/>
      <c r="D5" s="10"/>
      <c r="E5" s="44">
        <f>+'[1]ER SOFIA'!E5+'[1]ER SAVA'!E5+'[1]ER BETSIBOKA'!E5+'[1]ER SE'!E5+'[1]ER SO'!E5+'[1]ER ANOSY'!E5+'[1]ER ANALA'!E5+'[1]ER ANAMANGA'!E5+'[1]ER BONGOLAVA'!E5+'[1]ER BOENY'!E5+'[1]ER ANDROY'!E5+'[1]ER MELAKY'!E5+'[1]ER ITASY'!E5+'[1]ER IHOROMBE'!E5+'[1]ER HMATSIATRA'!E5+'[1]ER DIANA'!E5+'[1]ER ALAOTRA'!E5+'[1]ER MENABE'!E5+'[1]ER ANTSIANANA'!E5+'[1]ER MANIA'!E5+'[1]ER V7V'!E5+'[1]ER VAKANA'!E5</f>
        <v>3962087</v>
      </c>
      <c r="F5" s="44">
        <f>+'[1]ER SOFIA'!F5+'[1]ER SAVA'!F5+'[1]ER BETSIBOKA'!F5+'[1]ER SE'!F5+'[1]ER SO'!F5+'[1]ER ANOSY'!F5+'[1]ER ANALA'!F5+'[1]ER ANAMANGA'!F5+'[1]ER BONGOLAVA'!F5+'[1]ER BOENY'!F5+'[1]ER ANDROY'!F5+'[1]ER MELAKY'!F5+'[1]ER ITASY'!F5+'[1]ER IHOROMBE'!F5+'[1]ER HMATSIATRA'!F5+'[1]ER DIANA'!F5+'[1]ER ALAOTRA'!F5+'[1]ER MENABE'!F5+'[1]ER ANTSIANANA'!F5+'[1]ER MANIA'!F5+'[1]ER V7V'!F5+'[1]ER VAKANA'!F5</f>
        <v>5038293.3852204001</v>
      </c>
      <c r="G5" s="44">
        <f>+'[1]ER SOFIA'!G5+'[1]ER SAVA'!G5+'[1]ER BETSIBOKA'!G5+'[1]ER SE'!G5+'[1]ER SO'!G5+'[1]ER ANOSY'!G5+'[1]ER ANALA'!G5+'[1]ER ANAMANGA'!G5+'[1]ER BONGOLAVA'!G5+'[1]ER BOENY'!G5+'[1]ER ANDROY'!G5+'[1]ER MELAKY'!G5+'[1]ER ITASY'!G5+'[1]ER IHOROMBE'!G5+'[1]ER HMATSIATRA'!G5+'[1]ER DIANA'!G5+'[1]ER ALAOTRA'!G5+'[1]ER MENABE'!G5+'[1]ER ANTSIANANA'!G5+'[1]ER MANIA'!G5+'[1]ER V7V'!G5+'[1]ER VAKANA'!G5</f>
        <v>6368653.6481228918</v>
      </c>
      <c r="H5" s="44">
        <f>+'[1]ER SOFIA'!H5+'[1]ER SAVA'!H5+'[1]ER BETSIBOKA'!H5+'[1]ER SE'!H5+'[1]ER SO'!H5+'[1]ER ANOSY'!H5+'[1]ER ANALA'!H5+'[1]ER ANAMANGA'!H5+'[1]ER BONGOLAVA'!H5+'[1]ER BOENY'!H5+'[1]ER ANDROY'!H5+'[1]ER MELAKY'!H5+'[1]ER ITASY'!H5+'[1]ER IHOROMBE'!H5+'[1]ER HMATSIATRA'!H5+'[1]ER DIANA'!H5+'[1]ER ALAOTRA'!H5+'[1]ER MENABE'!H5+'[1]ER ANTSIANANA'!H5+'[1]ER MANIA'!H5+'[1]ER V7V'!H5+'[1]ER VAKANA'!H5</f>
        <v>7860316.028285075</v>
      </c>
      <c r="I5" s="44">
        <f>+'[1]ER SOFIA'!I5+'[1]ER SAVA'!I5+'[1]ER BETSIBOKA'!I5+'[1]ER SE'!I5+'[1]ER SO'!I5+'[1]ER ANOSY'!I5+'[1]ER ANALA'!I5+'[1]ER ANAMANGA'!I5+'[1]ER BONGOLAVA'!I5+'[1]ER BOENY'!I5+'[1]ER ANDROY'!I5+'[1]ER MELAKY'!I5+'[1]ER ITASY'!I5+'[1]ER IHOROMBE'!I5+'[1]ER HMATSIATRA'!I5+'[1]ER DIANA'!I5+'[1]ER ALAOTRA'!I5+'[1]ER MENABE'!I5+'[1]ER ANTSIANANA'!I5+'[1]ER MANIA'!I5+'[1]ER V7V'!I5+'[1]ER VAKANA'!I5</f>
        <v>9523175.193184074</v>
      </c>
      <c r="J5" s="44">
        <f>+'[1]ER SOFIA'!J5+'[1]ER SAVA'!J5+'[1]ER BETSIBOKA'!J5+'[1]ER SE'!J5+'[1]ER SO'!J5+'[1]ER ANOSY'!J5+'[1]ER ANALA'!J5+'[1]ER ANAMANGA'!J5+'[1]ER BONGOLAVA'!J5+'[1]ER BOENY'!J5+'[1]ER ANDROY'!J5+'[1]ER MELAKY'!J5+'[1]ER ITASY'!J5+'[1]ER IHOROMBE'!J5+'[1]ER HMATSIATRA'!J5+'[1]ER DIANA'!J5+'[1]ER ALAOTRA'!J5+'[1]ER MENABE'!J5+'[1]ER ANTSIANANA'!J5+'[1]ER MANIA'!J5+'[1]ER V7V'!J5+'[1]ER VAKANA'!J5</f>
        <v>11287184.597596524</v>
      </c>
      <c r="K5" s="44">
        <f>+'[1]ER SOFIA'!K5+'[1]ER SAVA'!K5+'[1]ER BETSIBOKA'!K5+'[1]ER SE'!K5+'[1]ER SO'!K5+'[1]ER ANOSY'!K5+'[1]ER ANALA'!K5+'[1]ER ANAMANGA'!K5+'[1]ER BONGOLAVA'!K5+'[1]ER BOENY'!K5+'[1]ER ANDROY'!K5+'[1]ER MELAKY'!K5+'[1]ER ITASY'!K5+'[1]ER IHOROMBE'!K5+'[1]ER HMATSIATRA'!K5+'[1]ER DIANA'!K5+'[1]ER ALAOTRA'!K5+'[1]ER MENABE'!K5+'[1]ER ANTSIANANA'!K5+'[1]ER MANIA'!K5+'[1]ER V7V'!K5+'[1]ER VAKANA'!K5</f>
        <v>13220052.214021264</v>
      </c>
      <c r="L5" s="44">
        <f>+'[1]ER SOFIA'!L5+'[1]ER SAVA'!L5+'[1]ER BETSIBOKA'!L5+'[1]ER SE'!L5+'[1]ER SO'!L5+'[1]ER ANOSY'!L5+'[1]ER ANALA'!L5+'[1]ER ANAMANGA'!L5+'[1]ER BONGOLAVA'!L5+'[1]ER BOENY'!L5+'[1]ER ANDROY'!L5+'[1]ER MELAKY'!L5+'[1]ER ITASY'!L5+'[1]ER IHOROMBE'!L5+'[1]ER HMATSIATRA'!L5+'[1]ER DIANA'!L5+'[1]ER ALAOTRA'!L5+'[1]ER MENABE'!L5+'[1]ER ANTSIANANA'!L5+'[1]ER MANIA'!L5+'[1]ER V7V'!L5+'[1]ER VAKANA'!L5</f>
        <v>15280335.883244257</v>
      </c>
      <c r="M5" s="44">
        <f>+'[1]ER SOFIA'!M5+'[1]ER SAVA'!M5+'[1]ER BETSIBOKA'!M5+'[1]ER SE'!M5+'[1]ER SO'!M5+'[1]ER ANOSY'!M5+'[1]ER ANALA'!M5+'[1]ER ANAMANGA'!M5+'[1]ER BONGOLAVA'!M5+'[1]ER BOENY'!M5+'[1]ER ANDROY'!M5+'[1]ER MELAKY'!M5+'[1]ER ITASY'!M5+'[1]ER IHOROMBE'!M5+'[1]ER HMATSIATRA'!M5+'[1]ER DIANA'!M5+'[1]ER ALAOTRA'!M5+'[1]ER MENABE'!M5+'[1]ER ANTSIANANA'!M5+'[1]ER MANIA'!M5+'[1]ER V7V'!M5+'[1]ER VAKANA'!M5</f>
        <v>17552808.068998363</v>
      </c>
      <c r="N5" s="44">
        <f>+'[1]ER SOFIA'!N5+'[1]ER SAVA'!N5+'[1]ER BETSIBOKA'!N5+'[1]ER SE'!N5+'[1]ER SO'!N5+'[1]ER ANOSY'!N5+'[1]ER ANALA'!N5+'[1]ER ANAMANGA'!N5+'[1]ER BONGOLAVA'!N5+'[1]ER BOENY'!N5+'[1]ER ANDROY'!N5+'[1]ER MELAKY'!N5+'[1]ER ITASY'!N5+'[1]ER IHOROMBE'!N5+'[1]ER HMATSIATRA'!N5+'[1]ER DIANA'!N5+'[1]ER ALAOTRA'!N5+'[1]ER MENABE'!N5+'[1]ER ANTSIANANA'!N5+'[1]ER MANIA'!N5+'[1]ER V7V'!N5+'[1]ER VAKANA'!N5</f>
        <v>19997852.859982315</v>
      </c>
      <c r="O5" s="44">
        <f>+'[1]ER SOFIA'!O5+'[1]ER SAVA'!O5+'[1]ER BETSIBOKA'!O5+'[1]ER SE'!O5+'[1]ER SO'!O5+'[1]ER ANOSY'!O5+'[1]ER ANALA'!O5+'[1]ER ANAMANGA'!O5+'[1]ER BONGOLAVA'!O5+'[1]ER BOENY'!O5+'[1]ER ANDROY'!O5+'[1]ER MELAKY'!O5+'[1]ER ITASY'!O5+'[1]ER IHOROMBE'!O5+'[1]ER HMATSIATRA'!O5+'[1]ER DIANA'!O5+'[1]ER ALAOTRA'!O5+'[1]ER MENABE'!O5+'[1]ER ANTSIANANA'!O5+'[1]ER MANIA'!O5+'[1]ER V7V'!O5+'[1]ER VAKANA'!O5</f>
        <v>22566058.757735275</v>
      </c>
      <c r="P5" s="44">
        <f>+'[1]ER SOFIA'!P5+'[1]ER SAVA'!P5+'[1]ER BETSIBOKA'!P5+'[1]ER SE'!P5+'[1]ER SO'!P5+'[1]ER ANOSY'!P5+'[1]ER ANALA'!P5+'[1]ER ANAMANGA'!P5+'[1]ER BONGOLAVA'!P5+'[1]ER BOENY'!P5+'[1]ER ANDROY'!P5+'[1]ER MELAKY'!P5+'[1]ER ITASY'!P5+'[1]ER IHOROMBE'!P5+'[1]ER HMATSIATRA'!P5+'[1]ER DIANA'!P5+'[1]ER ALAOTRA'!P5+'[1]ER MENABE'!P5+'[1]ER ANTSIANANA'!P5+'[1]ER MANIA'!P5+'[1]ER V7V'!P5+'[1]ER VAKANA'!P5</f>
        <v>25278689.166981999</v>
      </c>
      <c r="Q5" s="44">
        <f>+'[1]ER SOFIA'!Q5+'[1]ER SAVA'!Q5+'[1]ER BETSIBOKA'!Q5+'[1]ER SE'!Q5+'[1]ER SO'!Q5+'[1]ER ANOSY'!Q5+'[1]ER ANALA'!Q5+'[1]ER ANAMANGA'!Q5+'[1]ER BONGOLAVA'!Q5+'[1]ER BOENY'!Q5+'[1]ER ANDROY'!Q5+'[1]ER MELAKY'!Q5+'[1]ER ITASY'!Q5+'[1]ER IHOROMBE'!Q5+'[1]ER HMATSIATRA'!Q5+'[1]ER DIANA'!Q5+'[1]ER ALAOTRA'!Q5+'[1]ER MENABE'!Q5+'[1]ER ANTSIANANA'!Q5+'[1]ER MANIA'!Q5+'[1]ER V7V'!Q5+'[1]ER VAKANA'!Q5</f>
        <v>28125535.089080479</v>
      </c>
      <c r="R5" s="44">
        <f>+'[1]ER SOFIA'!R5+'[1]ER SAVA'!R5+'[1]ER BETSIBOKA'!R5+'[1]ER SE'!R5+'[1]ER SO'!R5+'[1]ER ANOSY'!R5+'[1]ER ANALA'!R5+'[1]ER ANAMANGA'!R5+'[1]ER BONGOLAVA'!R5+'[1]ER BOENY'!R5+'[1]ER ANDROY'!R5+'[1]ER MELAKY'!R5+'[1]ER ITASY'!R5+'[1]ER IHOROMBE'!R5+'[1]ER HMATSIATRA'!R5+'[1]ER DIANA'!R5+'[1]ER ALAOTRA'!R5+'[1]ER MENABE'!R5+'[1]ER ANTSIANANA'!R5+'[1]ER MANIA'!R5+'[1]ER V7V'!R5+'[1]ER VAKANA'!R5</f>
        <v>31111985.89050955</v>
      </c>
      <c r="S5" s="44">
        <f>+S8</f>
        <v>34234796.86239665</v>
      </c>
      <c r="T5" s="13"/>
      <c r="U5" s="42"/>
    </row>
    <row r="6" spans="2:25" customFormat="1" x14ac:dyDescent="0.25">
      <c r="B6" s="14" t="s">
        <v>8</v>
      </c>
      <c r="C6" s="14"/>
      <c r="D6" s="15"/>
      <c r="E6" s="45"/>
      <c r="F6" s="16">
        <f>F5-E5</f>
        <v>1076206.3852204001</v>
      </c>
      <c r="G6" s="16">
        <f>G5-F5</f>
        <v>1330360.2629024917</v>
      </c>
      <c r="H6" s="16">
        <f>H5-G5</f>
        <v>1491662.3801621832</v>
      </c>
      <c r="I6" s="16">
        <f>I5-H5</f>
        <v>1662859.164898999</v>
      </c>
      <c r="J6" s="16">
        <f t="shared" ref="J6:Q6" si="1">J5-I5</f>
        <v>1764009.4044124503</v>
      </c>
      <c r="K6" s="16">
        <f t="shared" si="1"/>
        <v>1932867.6164247394</v>
      </c>
      <c r="L6" s="16">
        <f t="shared" si="1"/>
        <v>2060283.6692229938</v>
      </c>
      <c r="M6" s="16">
        <f t="shared" si="1"/>
        <v>2272472.1857541054</v>
      </c>
      <c r="N6" s="16">
        <f t="shared" si="1"/>
        <v>2445044.7909839526</v>
      </c>
      <c r="O6" s="16">
        <f t="shared" si="1"/>
        <v>2568205.8977529593</v>
      </c>
      <c r="P6" s="16">
        <f t="shared" si="1"/>
        <v>2712630.4092467241</v>
      </c>
      <c r="Q6" s="16">
        <f t="shared" si="1"/>
        <v>2846845.9220984802</v>
      </c>
      <c r="R6" s="16">
        <f>R5-Q5</f>
        <v>2986450.8014290705</v>
      </c>
      <c r="S6" s="16">
        <f>S5-R5</f>
        <v>3122810.9718871005</v>
      </c>
      <c r="T6" s="17"/>
      <c r="U6" s="46"/>
    </row>
    <row r="7" spans="2:25" customFormat="1" x14ac:dyDescent="0.25">
      <c r="B7" s="14" t="s">
        <v>9</v>
      </c>
      <c r="C7" s="14"/>
      <c r="D7" s="18"/>
      <c r="E7" s="47"/>
      <c r="F7" s="47">
        <f>+'[1]ER SOFIA'!F7+'[1]ER SAVA'!F7+'[1]ER BETSIBOKA'!F7+'[1]ER SE'!F7+'[1]ER SO'!F7+'[1]ER ANOSY'!F7+'[1]ER ANALA'!F7+'[1]ER ANAMANGA'!F7+'[1]ER BONGOLAVA'!F7+'[1]ER BOENY'!F7+'[1]ER ANDROY'!F7+'[1]ER MELAKY'!F7+'[1]ER ITASY'!F7+'[1]ER IHOROMBE'!F7+'[1]ER HMATSIATRA'!F7+'[1]ER DIANA'!F7+'[1]ER ALAOTRA'!F7+'[1]ER MENABE'!F7+'[1]ER ANTSIANANA'!F7+'[1]ER MANIA'!F7+'[1]ER V7V'!F7+'[1]ER VAKANA'!F7</f>
        <v>1060843.4660569215</v>
      </c>
      <c r="G7" s="47">
        <f>+'[1]ER SOFIA'!G7+'[1]ER SAVA'!G7+'[1]ER BETSIBOKA'!G7+'[1]ER SE'!G7+'[1]ER SO'!G7+'[1]ER ANOSY'!G7+'[1]ER ANALA'!G7+'[1]ER ANAMANGA'!G7+'[1]ER BONGOLAVA'!G7+'[1]ER BOENY'!G7+'[1]ER ANDROY'!G7+'[1]ER MELAKY'!G7+'[1]ER ITASY'!G7+'[1]ER IHOROMBE'!G7+'[1]ER HMATSIATRA'!G7+'[1]ER DIANA'!G7+'[1]ER ALAOTRA'!G7+'[1]ER MENABE'!G7+'[1]ER ANTSIANANA'!G7+'[1]ER MANIA'!G7+'[1]ER V7V'!G7+'[1]ER VAKANA'!G7</f>
        <v>1328654.2962169226</v>
      </c>
      <c r="H7" s="47">
        <f>+'[1]ER SOFIA'!H7+'[1]ER SAVA'!H7+'[1]ER BETSIBOKA'!H7+'[1]ER SE'!H7+'[1]ER SO'!H7+'[1]ER ANOSY'!H7+'[1]ER ANALA'!H7+'[1]ER ANAMANGA'!H7+'[1]ER BONGOLAVA'!H7+'[1]ER BOENY'!H7+'[1]ER ANDROY'!H7+'[1]ER MELAKY'!H7+'[1]ER ITASY'!H7+'[1]ER IHOROMBE'!H7+'[1]ER HMATSIATRA'!H7+'[1]ER DIANA'!H7+'[1]ER ALAOTRA'!H7+'[1]ER MENABE'!H7+'[1]ER ANTSIANANA'!H7+'[1]ER MANIA'!H7+'[1]ER V7V'!H7+'[1]ER VAKANA'!H7</f>
        <v>1468447.291209769</v>
      </c>
      <c r="I7" s="47">
        <f>+'[1]ER SOFIA'!I7+'[1]ER SAVA'!I7+'[1]ER BETSIBOKA'!I7+'[1]ER SE'!I7+'[1]ER SO'!I7+'[1]ER ANOSY'!I7+'[1]ER ANALA'!I7+'[1]ER ANAMANGA'!I7+'[1]ER BONGOLAVA'!I7+'[1]ER BOENY'!I7+'[1]ER ANDROY'!I7+'[1]ER MELAKY'!I7+'[1]ER ITASY'!I7+'[1]ER IHOROMBE'!I7+'[1]ER HMATSIATRA'!I7+'[1]ER DIANA'!I7+'[1]ER ALAOTRA'!I7+'[1]ER MENABE'!I7+'[1]ER ANTSIANANA'!I7+'[1]ER MANIA'!I7+'[1]ER V7V'!I7+'[1]ER VAKANA'!I7</f>
        <v>1648587.8820972671</v>
      </c>
      <c r="J7" s="47">
        <f>+'[1]ER SOFIA'!J7+'[1]ER SAVA'!J7+'[1]ER BETSIBOKA'!J7+'[1]ER SE'!J7+'[1]ER SO'!J7+'[1]ER ANOSY'!J7+'[1]ER ANALA'!J7+'[1]ER ANAMANGA'!J7+'[1]ER BONGOLAVA'!J7+'[1]ER BOENY'!J7+'[1]ER ANDROY'!J7+'[1]ER MELAKY'!J7+'[1]ER ITASY'!J7+'[1]ER IHOROMBE'!J7+'[1]ER HMATSIATRA'!J7+'[1]ER DIANA'!J7+'[1]ER ALAOTRA'!J7+'[1]ER MENABE'!J7+'[1]ER ANTSIANANA'!J7+'[1]ER MANIA'!J7+'[1]ER V7V'!J7+'[1]ER VAKANA'!J7</f>
        <v>1752969.789846597</v>
      </c>
      <c r="K7" s="47">
        <f>+'[1]ER SOFIA'!K7+'[1]ER SAVA'!K7+'[1]ER BETSIBOKA'!K7+'[1]ER SE'!K7+'[1]ER SO'!K7+'[1]ER ANOSY'!K7+'[1]ER ANALA'!K7+'[1]ER ANAMANGA'!K7+'[1]ER BONGOLAVA'!K7+'[1]ER BOENY'!K7+'[1]ER ANDROY'!K7+'[1]ER MELAKY'!K7+'[1]ER ITASY'!K7+'[1]ER IHOROMBE'!K7+'[1]ER HMATSIATRA'!K7+'[1]ER DIANA'!K7+'[1]ER ALAOTRA'!K7+'[1]ER MENABE'!K7+'[1]ER ANTSIANANA'!K7+'[1]ER MANIA'!K7+'[1]ER V7V'!K7+'[1]ER VAKANA'!K7</f>
        <v>1925274.8733413781</v>
      </c>
      <c r="L7" s="47">
        <f>+'[1]ER SOFIA'!L7+'[1]ER SAVA'!L7+'[1]ER BETSIBOKA'!L7+'[1]ER SE'!L7+'[1]ER SO'!L7+'[1]ER ANOSY'!L7+'[1]ER ANALA'!L7+'[1]ER ANAMANGA'!L7+'[1]ER BONGOLAVA'!L7+'[1]ER BOENY'!L7+'[1]ER ANDROY'!L7+'[1]ER MELAKY'!L7+'[1]ER ITASY'!L7+'[1]ER IHOROMBE'!L7+'[1]ER HMATSIATRA'!L7+'[1]ER DIANA'!L7+'[1]ER ALAOTRA'!L7+'[1]ER MENABE'!L7+'[1]ER ANTSIANANA'!L7+'[1]ER MANIA'!L7+'[1]ER V7V'!L7+'[1]ER VAKANA'!L7</f>
        <v>2043044.2986504172</v>
      </c>
      <c r="M7" s="47">
        <f>+'[1]ER SOFIA'!M7+'[1]ER SAVA'!M7+'[1]ER BETSIBOKA'!M7+'[1]ER SE'!M7+'[1]ER SO'!M7+'[1]ER ANOSY'!M7+'[1]ER ANALA'!M7+'[1]ER ANAMANGA'!M7+'[1]ER BONGOLAVA'!M7+'[1]ER BOENY'!M7+'[1]ER ANDROY'!M7+'[1]ER MELAKY'!M7+'[1]ER ITASY'!M7+'[1]ER IHOROMBE'!M7+'[1]ER HMATSIATRA'!M7+'[1]ER DIANA'!M7+'[1]ER ALAOTRA'!M7+'[1]ER MENABE'!M7+'[1]ER ANTSIANANA'!M7+'[1]ER MANIA'!M7+'[1]ER V7V'!M7+'[1]ER VAKANA'!M7</f>
        <v>2254913.1294690757</v>
      </c>
      <c r="N7" s="47">
        <f>+'[1]ER SOFIA'!N7+'[1]ER SAVA'!N7+'[1]ER BETSIBOKA'!N7+'[1]ER SE'!N7+'[1]ER SO'!N7+'[1]ER ANOSY'!N7+'[1]ER ANALA'!N7+'[1]ER ANAMANGA'!N7+'[1]ER BONGOLAVA'!N7+'[1]ER BOENY'!N7+'[1]ER ANDROY'!N7+'[1]ER MELAKY'!N7+'[1]ER ITASY'!N7+'[1]ER IHOROMBE'!N7+'[1]ER HMATSIATRA'!N7+'[1]ER DIANA'!N7+'[1]ER ALAOTRA'!N7+'[1]ER MENABE'!N7+'[1]ER ANTSIANANA'!N7+'[1]ER MANIA'!N7+'[1]ER V7V'!N7+'[1]ER VAKANA'!N7</f>
        <v>2439203.7731677461</v>
      </c>
      <c r="O7" s="47">
        <f>+'[1]ER SOFIA'!O7+'[1]ER SAVA'!O7+'[1]ER BETSIBOKA'!O7+'[1]ER SE'!O7+'[1]ER SO'!O7+'[1]ER ANOSY'!O7+'[1]ER ANALA'!O7+'[1]ER ANAMANGA'!O7+'[1]ER BONGOLAVA'!O7+'[1]ER BOENY'!O7+'[1]ER ANDROY'!O7+'[1]ER MELAKY'!O7+'[1]ER ITASY'!O7+'[1]ER IHOROMBE'!O7+'[1]ER HMATSIATRA'!O7+'[1]ER DIANA'!O7+'[1]ER ALAOTRA'!O7+'[1]ER MENABE'!O7+'[1]ER ANTSIANANA'!O7+'[1]ER MANIA'!O7+'[1]ER V7V'!O7+'[1]ER VAKANA'!O7</f>
        <v>2561773.3827203242</v>
      </c>
      <c r="P7" s="47">
        <f>+'[1]ER SOFIA'!P7+'[1]ER SAVA'!P7+'[1]ER BETSIBOKA'!P7+'[1]ER SE'!P7+'[1]ER SO'!P7+'[1]ER ANOSY'!P7+'[1]ER ANALA'!P7+'[1]ER ANAMANGA'!P7+'[1]ER BONGOLAVA'!P7+'[1]ER BOENY'!P7+'[1]ER ANDROY'!P7+'[1]ER MELAKY'!P7+'[1]ER ITASY'!P7+'[1]ER IHOROMBE'!P7+'[1]ER HMATSIATRA'!P7+'[1]ER DIANA'!P7+'[1]ER ALAOTRA'!P7+'[1]ER MENABE'!P7+'[1]ER ANTSIANANA'!P7+'[1]ER MANIA'!P7+'[1]ER V7V'!P7+'[1]ER VAKANA'!P7</f>
        <v>2704782.4130447349</v>
      </c>
      <c r="Q7" s="47">
        <f>+'[1]ER SOFIA'!Q7+'[1]ER SAVA'!Q7+'[1]ER BETSIBOKA'!Q7+'[1]ER SE'!Q7+'[1]ER SO'!Q7+'[1]ER ANOSY'!Q7+'[1]ER ANALA'!Q7+'[1]ER ANAMANGA'!Q7+'[1]ER BONGOLAVA'!Q7+'[1]ER BOENY'!Q7+'[1]ER ANDROY'!Q7+'[1]ER MELAKY'!Q7+'[1]ER ITASY'!Q7+'[1]ER IHOROMBE'!Q7+'[1]ER HMATSIATRA'!Q7+'[1]ER DIANA'!Q7+'[1]ER ALAOTRA'!Q7+'[1]ER MENABE'!Q7+'[1]ER ANTSIANANA'!Q7+'[1]ER MANIA'!Q7+'[1]ER V7V'!Q7+'[1]ER VAKANA'!Q7</f>
        <v>2833401.4619643479</v>
      </c>
      <c r="R7" s="47">
        <f>+'[1]ER SOFIA'!R7+'[1]ER SAVA'!R7+'[1]ER BETSIBOKA'!R7+'[1]ER SE'!R7+'[1]ER SO'!R7+'[1]ER ANOSY'!R7+'[1]ER ANALA'!R7+'[1]ER ANAMANGA'!R7+'[1]ER BONGOLAVA'!R7+'[1]ER BOENY'!R7+'[1]ER ANDROY'!R7+'[1]ER MELAKY'!R7+'[1]ER ITASY'!R7+'[1]ER IHOROMBE'!R7+'[1]ER HMATSIATRA'!R7+'[1]ER DIANA'!R7+'[1]ER ALAOTRA'!R7+'[1]ER MENABE'!R7+'[1]ER ANTSIANANA'!R7+'[1]ER MANIA'!R7+'[1]ER V7V'!R7+'[1]ER VAKANA'!R7</f>
        <v>2987901.9843936563</v>
      </c>
      <c r="S7" s="47">
        <f>+'[1]ER SOFIA'!S7+'[1]ER SAVA'!S7+'[1]ER BETSIBOKA'!S7+'[1]ER SE'!S7+'[1]ER SO'!S7+'[1]ER ANOSY'!S7+'[1]ER ANALA'!S7+'[1]ER ANAMANGA'!S7+'[1]ER BONGOLAVA'!S7+'[1]ER BOENY'!S7+'[1]ER ANDROY'!S7+'[1]ER MELAKY'!S7+'[1]ER ITASY'!S7+'[1]ER IHOROMBE'!S7+'[1]ER HMATSIATRA'!S7+'[1]ER DIANA'!S7+'[1]ER ALAOTRA'!S7+'[1]ER MENABE'!S7+'[1]ER ANTSIANANA'!S7+'[1]ER MANIA'!S7+'[1]ER V7V'!S7+'[1]ER VAKANA'!S7</f>
        <v>3263213.6715030111</v>
      </c>
      <c r="T7" s="19"/>
      <c r="U7" s="46"/>
    </row>
    <row r="8" spans="2:25" customFormat="1" x14ac:dyDescent="0.25">
      <c r="B8" s="20" t="s">
        <v>10</v>
      </c>
      <c r="C8" s="20"/>
      <c r="D8" s="21"/>
      <c r="E8" s="22">
        <f>+'[1]ER SOFIA'!E8+'[1]ER SAVA'!E8+'[1]ER BETSIBOKA'!E8+'[1]ER SE'!E8+'[1]ER SO'!E8+'[1]ER ANOSY'!E8+'[1]ER ANALA'!E8+'[1]ER ANAMANGA'!E8+'[1]ER BONGOLAVA'!E8+'[1]ER BOENY'!E8+'[1]ER ANDROY'!E8+'[1]ER MELAKY'!E8+'[1]ER ITASY'!E8+'[1]ER IHOROMBE'!E8+'[1]ER HMATSIATRA'!E8+'[1]ER DIANA'!E8+'[1]ER ALAOTRA'!E8+'[1]ER MENABE'!E8+'[1]ER ANTSIANANA'!E8+'[1]ER MANIA'!E8+'[1]ER V7V'!E8+'[1]ER VAKANA'!E8</f>
        <v>23257560</v>
      </c>
      <c r="F8" s="22">
        <f>+'[1]ER SOFIA'!F8+'[1]ER SAVA'!F8+'[1]ER BETSIBOKA'!F8+'[1]ER SE'!F8+'[1]ER SO'!F8+'[1]ER ANOSY'!F8+'[1]ER ANALA'!F8+'[1]ER ANAMANGA'!F8+'[1]ER BONGOLAVA'!F8+'[1]ER BOENY'!F8+'[1]ER ANDROY'!F8+'[1]ER MELAKY'!F8+'[1]ER ITASY'!F8+'[1]ER IHOROMBE'!F8+'[1]ER HMATSIATRA'!F8+'[1]ER DIANA'!F8+'[1]ER ALAOTRA'!F8+'[1]ER MENABE'!F8+'[1]ER ANTSIANANA'!F8+'[1]ER MANIA'!F8+'[1]ER V7V'!F8+'[1]ER VAKANA'!F8</f>
        <v>23908771.680000003</v>
      </c>
      <c r="G8" s="22">
        <f>+'[1]ER SOFIA'!G8+'[1]ER SAVA'!G8+'[1]ER BETSIBOKA'!G8+'[1]ER SE'!G8+'[1]ER SO'!G8+'[1]ER ANOSY'!G8+'[1]ER ANALA'!G8+'[1]ER ANAMANGA'!G8+'[1]ER BONGOLAVA'!G8+'[1]ER BOENY'!G8+'[1]ER ANDROY'!G8+'[1]ER MELAKY'!G8+'[1]ER ITASY'!G8+'[1]ER IHOROMBE'!G8+'[1]ER HMATSIATRA'!G8+'[1]ER DIANA'!G8+'[1]ER ALAOTRA'!G8+'[1]ER MENABE'!G8+'[1]ER ANTSIANANA'!G8+'[1]ER MANIA'!G8+'[1]ER V7V'!G8+'[1]ER VAKANA'!G8</f>
        <v>24578217.287039999</v>
      </c>
      <c r="H8" s="22">
        <f>+'[1]ER SOFIA'!H8+'[1]ER SAVA'!H8+'[1]ER BETSIBOKA'!H8+'[1]ER SE'!H8+'[1]ER SO'!H8+'[1]ER ANOSY'!H8+'[1]ER ANALA'!H8+'[1]ER ANAMANGA'!H8+'[1]ER BONGOLAVA'!H8+'[1]ER BOENY'!H8+'[1]ER ANDROY'!H8+'[1]ER MELAKY'!H8+'[1]ER ITASY'!H8+'[1]ER IHOROMBE'!H8+'[1]ER HMATSIATRA'!H8+'[1]ER DIANA'!H8+'[1]ER ALAOTRA'!H8+'[1]ER MENABE'!H8+'[1]ER ANTSIANANA'!H8+'[1]ER MANIA'!H8+'[1]ER V7V'!H8+'[1]ER VAKANA'!H8</f>
        <v>25266407.37107712</v>
      </c>
      <c r="I8" s="22">
        <f>+'[1]ER SOFIA'!I8+'[1]ER SAVA'!I8+'[1]ER BETSIBOKA'!I8+'[1]ER SE'!I8+'[1]ER SO'!I8+'[1]ER ANOSY'!I8+'[1]ER ANALA'!I8+'[1]ER ANAMANGA'!I8+'[1]ER BONGOLAVA'!I8+'[1]ER BOENY'!I8+'[1]ER ANDROY'!I8+'[1]ER MELAKY'!I8+'[1]ER ITASY'!I8+'[1]ER IHOROMBE'!I8+'[1]ER HMATSIATRA'!I8+'[1]ER DIANA'!I8+'[1]ER ALAOTRA'!I8+'[1]ER MENABE'!I8+'[1]ER ANTSIANANA'!I8+'[1]ER MANIA'!I8+'[1]ER V7V'!I8+'[1]ER VAKANA'!I8</f>
        <v>25973866.777467277</v>
      </c>
      <c r="J8" s="22">
        <f>+'[1]ER SOFIA'!J8+'[1]ER SAVA'!J8+'[1]ER BETSIBOKA'!J8+'[1]ER SE'!J8+'[1]ER SO'!J8+'[1]ER ANOSY'!J8+'[1]ER ANALA'!J8+'[1]ER ANAMANGA'!J8+'[1]ER BONGOLAVA'!J8+'[1]ER BOENY'!J8+'[1]ER ANDROY'!J8+'[1]ER MELAKY'!J8+'[1]ER ITASY'!J8+'[1]ER IHOROMBE'!J8+'[1]ER HMATSIATRA'!J8+'[1]ER DIANA'!J8+'[1]ER ALAOTRA'!J8+'[1]ER MENABE'!J8+'[1]ER ANTSIANANA'!J8+'[1]ER MANIA'!J8+'[1]ER V7V'!J8+'[1]ER VAKANA'!J8</f>
        <v>26701135.047236364</v>
      </c>
      <c r="K8" s="22">
        <f>+'[1]ER SOFIA'!K8+'[1]ER SAVA'!K8+'[1]ER BETSIBOKA'!K8+'[1]ER SE'!K8+'[1]ER SO'!K8+'[1]ER ANOSY'!K8+'[1]ER ANALA'!K8+'[1]ER ANAMANGA'!K8+'[1]ER BONGOLAVA'!K8+'[1]ER BOENY'!K8+'[1]ER ANDROY'!K8+'[1]ER MELAKY'!K8+'[1]ER ITASY'!K8+'[1]ER IHOROMBE'!K8+'[1]ER HMATSIATRA'!K8+'[1]ER DIANA'!K8+'[1]ER ALAOTRA'!K8+'[1]ER MENABE'!K8+'[1]ER ANTSIANANA'!K8+'[1]ER MANIA'!K8+'[1]ER V7V'!K8+'[1]ER VAKANA'!K8</f>
        <v>27448766.828558989</v>
      </c>
      <c r="L8" s="22">
        <f>+'[1]ER SOFIA'!L8+'[1]ER SAVA'!L8+'[1]ER BETSIBOKA'!L8+'[1]ER SE'!L8+'[1]ER SO'!L8+'[1]ER ANOSY'!L8+'[1]ER ANALA'!L8+'[1]ER ANAMANGA'!L8+'[1]ER BONGOLAVA'!L8+'[1]ER BOENY'!L8+'[1]ER ANDROY'!L8+'[1]ER MELAKY'!L8+'[1]ER ITASY'!L8+'[1]ER IHOROMBE'!L8+'[1]ER HMATSIATRA'!L8+'[1]ER DIANA'!L8+'[1]ER ALAOTRA'!L8+'[1]ER MENABE'!L8+'[1]ER ANTSIANANA'!L8+'[1]ER MANIA'!L8+'[1]ER V7V'!L8+'[1]ER VAKANA'!L8</f>
        <v>28217332.299758635</v>
      </c>
      <c r="M8" s="22">
        <f>+'[1]ER SOFIA'!M8+'[1]ER SAVA'!M8+'[1]ER BETSIBOKA'!M8+'[1]ER SE'!M8+'[1]ER SO'!M8+'[1]ER ANOSY'!M8+'[1]ER ANALA'!M8+'[1]ER ANAMANGA'!M8+'[1]ER BONGOLAVA'!M8+'[1]ER BOENY'!M8+'[1]ER ANDROY'!M8+'[1]ER MELAKY'!M8+'[1]ER ITASY'!M8+'[1]ER IHOROMBE'!M8+'[1]ER HMATSIATRA'!M8+'[1]ER DIANA'!M8+'[1]ER ALAOTRA'!M8+'[1]ER MENABE'!M8+'[1]ER ANTSIANANA'!M8+'[1]ER MANIA'!M8+'[1]ER V7V'!M8+'[1]ER VAKANA'!M8</f>
        <v>29007417.604151875</v>
      </c>
      <c r="N8" s="22">
        <f>+'[1]ER SOFIA'!N8+'[1]ER SAVA'!N8+'[1]ER BETSIBOKA'!N8+'[1]ER SE'!N8+'[1]ER SO'!N8+'[1]ER ANOSY'!N8+'[1]ER ANALA'!N8+'[1]ER ANAMANGA'!N8+'[1]ER BONGOLAVA'!N8+'[1]ER BOENY'!N8+'[1]ER ANDROY'!N8+'[1]ER MELAKY'!N8+'[1]ER ITASY'!N8+'[1]ER IHOROMBE'!N8+'[1]ER HMATSIATRA'!N8+'[1]ER DIANA'!N8+'[1]ER ALAOTRA'!N8+'[1]ER MENABE'!N8+'[1]ER ANTSIANANA'!N8+'[1]ER MANIA'!N8+'[1]ER V7V'!N8+'[1]ER VAKANA'!N8</f>
        <v>29819625.297068126</v>
      </c>
      <c r="O8" s="22">
        <f>+'[1]ER SOFIA'!O8+'[1]ER SAVA'!O8+'[1]ER BETSIBOKA'!O8+'[1]ER SE'!O8+'[1]ER SO'!O8+'[1]ER ANOSY'!O8+'[1]ER ANALA'!O8+'[1]ER ANAMANGA'!O8+'[1]ER BONGOLAVA'!O8+'[1]ER BOENY'!O8+'[1]ER ANDROY'!O8+'[1]ER MELAKY'!O8+'[1]ER ITASY'!O8+'[1]ER IHOROMBE'!O8+'[1]ER HMATSIATRA'!O8+'[1]ER DIANA'!O8+'[1]ER ALAOTRA'!O8+'[1]ER MENABE'!O8+'[1]ER ANTSIANANA'!O8+'[1]ER MANIA'!O8+'[1]ER V7V'!O8+'[1]ER VAKANA'!O8</f>
        <v>30654574.805386033</v>
      </c>
      <c r="P8" s="22">
        <f>+'[1]ER SOFIA'!P8+'[1]ER SAVA'!P8+'[1]ER BETSIBOKA'!P8+'[1]ER SE'!P8+'[1]ER SO'!P8+'[1]ER ANOSY'!P8+'[1]ER ANALA'!P8+'[1]ER ANAMANGA'!P8+'[1]ER BONGOLAVA'!P8+'[1]ER BOENY'!P8+'[1]ER ANDROY'!P8+'[1]ER MELAKY'!P8+'[1]ER ITASY'!P8+'[1]ER IHOROMBE'!P8+'[1]ER HMATSIATRA'!P8+'[1]ER DIANA'!P8+'[1]ER ALAOTRA'!P8+'[1]ER MENABE'!P8+'[1]ER ANTSIANANA'!P8+'[1]ER MANIA'!P8+'[1]ER V7V'!P8+'[1]ER VAKANA'!P8</f>
        <v>31512902.899936844</v>
      </c>
      <c r="Q8" s="22">
        <f>+'[1]ER SOFIA'!Q8+'[1]ER SAVA'!Q8+'[1]ER BETSIBOKA'!Q8+'[1]ER SE'!Q8+'[1]ER SO'!Q8+'[1]ER ANOSY'!Q8+'[1]ER ANALA'!Q8+'[1]ER ANAMANGA'!Q8+'[1]ER BONGOLAVA'!Q8+'[1]ER BOENY'!Q8+'[1]ER ANDROY'!Q8+'[1]ER MELAKY'!Q8+'[1]ER ITASY'!Q8+'[1]ER IHOROMBE'!Q8+'[1]ER HMATSIATRA'!Q8+'[1]ER DIANA'!Q8+'[1]ER ALAOTRA'!Q8+'[1]ER MENABE'!Q8+'[1]ER ANTSIANANA'!Q8+'[1]ER MANIA'!Q8+'[1]ER V7V'!Q8+'[1]ER VAKANA'!Q8</f>
        <v>32395264.181135077</v>
      </c>
      <c r="R8" s="22">
        <f>+'[1]ER SOFIA'!R8+'[1]ER SAVA'!R8+'[1]ER BETSIBOKA'!R8+'[1]ER SE'!R8+'[1]ER SO'!R8+'[1]ER ANOSY'!R8+'[1]ER ANALA'!R8+'[1]ER ANAMANGA'!R8+'[1]ER BONGOLAVA'!R8+'[1]ER BOENY'!R8+'[1]ER ANDROY'!R8+'[1]ER MELAKY'!R8+'[1]ER ITASY'!R8+'[1]ER IHOROMBE'!R8+'[1]ER HMATSIATRA'!R8+'[1]ER DIANA'!R8+'[1]ER ALAOTRA'!R8+'[1]ER MENABE'!R8+'[1]ER ANTSIANANA'!R8+'[1]ER MANIA'!R8+'[1]ER V7V'!R8+'[1]ER VAKANA'!R8</f>
        <v>33302331.578206852</v>
      </c>
      <c r="S8" s="22">
        <f>+'[1]ER SOFIA'!S8+'[1]ER SAVA'!S8+'[1]ER BETSIBOKA'!S8+'[1]ER SE'!S8+'[1]ER SO'!S8+'[1]ER ANOSY'!S8+'[1]ER ANALA'!S8+'[1]ER ANAMANGA'!S8+'[1]ER BONGOLAVA'!S8+'[1]ER BOENY'!S8+'[1]ER ANDROY'!S8+'[1]ER MELAKY'!S8+'[1]ER ITASY'!S8+'[1]ER IHOROMBE'!S8+'[1]ER HMATSIATRA'!S8+'[1]ER DIANA'!S8+'[1]ER ALAOTRA'!S8+'[1]ER MENABE'!S8+'[1]ER ANTSIANANA'!S8+'[1]ER MANIA'!S8+'[1]ER V7V'!S8+'[1]ER VAKANA'!S8</f>
        <v>34234796.86239665</v>
      </c>
      <c r="T8" s="23"/>
      <c r="U8" s="23"/>
    </row>
    <row r="9" spans="2:25" customFormat="1" x14ac:dyDescent="0.25">
      <c r="B9" s="9" t="s">
        <v>11</v>
      </c>
      <c r="C9" s="24"/>
      <c r="D9" s="25"/>
      <c r="E9" s="26"/>
      <c r="F9" s="44">
        <f>+'[1]ER SOFIA'!F9+'[1]ER SAVA'!F9+'[1]ER BETSIBOKA'!F9+'[1]ER SE'!F9+'[1]ER SO'!F9+'[1]ER ANOSY'!F9+'[1]ER ANALA'!F9+'[1]ER ANAMANGA'!F9+'[1]ER BONGOLAVA'!F9+'[1]ER BOENY'!F9+'[1]ER ANDROY'!F9+'[1]ER MELAKY'!F9+'[1]ER ITASY'!F9+'[1]ER IHOROMBE'!F9+'[1]ER HMATSIATRA'!F9+'[1]ER DIANA'!F9+'[1]ER ALAOTRA'!F9+'[1]ER MENABE'!F9+'[1]ER ANTSIANANA'!F9+'[1]ER MANIA'!F9+'[1]ER V7V'!F9+'[1]ER VAKANA'!F9</f>
        <v>248511.0477883775</v>
      </c>
      <c r="G9" s="44">
        <f>+'[1]ER SOFIA'!G9+'[1]ER SAVA'!G9+'[1]ER BETSIBOKA'!G9+'[1]ER SE'!G9+'[1]ER SO'!G9+'[1]ER ANOSY'!G9+'[1]ER ANALA'!G9+'[1]ER ANAMANGA'!G9+'[1]ER BONGOLAVA'!G9+'[1]ER BOENY'!G9+'[1]ER ANDROY'!G9+'[1]ER MELAKY'!G9+'[1]ER ITASY'!G9+'[1]ER IHOROMBE'!G9+'[1]ER HMATSIATRA'!G9+'[1]ER DIANA'!G9+'[1]ER ALAOTRA'!G9+'[1]ER MENABE'!G9+'[1]ER ANTSIANANA'!G9+'[1]ER MANIA'!G9+'[1]ER V7V'!G9+'[1]ER VAKANA'!G9</f>
        <v>257672.54000911131</v>
      </c>
      <c r="H9" s="44">
        <f>+'[1]ER SOFIA'!H9+'[1]ER SAVA'!H9+'[1]ER BETSIBOKA'!H9+'[1]ER SE'!H9+'[1]ER SO'!H9+'[1]ER ANOSY'!H9+'[1]ER ANALA'!H9+'[1]ER ANAMANGA'!H9+'[1]ER BONGOLAVA'!H9+'[1]ER BOENY'!H9+'[1]ER ANDROY'!H9+'[1]ER MELAKY'!H9+'[1]ER ITASY'!H9+'[1]ER IHOROMBE'!H9+'[1]ER HMATSIATRA'!H9+'[1]ER DIANA'!H9+'[1]ER ALAOTRA'!H9+'[1]ER MENABE'!H9+'[1]ER ANTSIANANA'!H9+'[1]ER MANIA'!H9+'[1]ER V7V'!H9+'[1]ER VAKANA'!H9</f>
        <v>351795.4282739</v>
      </c>
      <c r="I9" s="44">
        <f>+'[1]ER SOFIA'!I9+'[1]ER SAVA'!I9+'[1]ER BETSIBOKA'!I9+'[1]ER SE'!I9+'[1]ER SO'!I9+'[1]ER ANOSY'!I9+'[1]ER ANALA'!I9+'[1]ER ANAMANGA'!I9+'[1]ER BONGOLAVA'!I9+'[1]ER BOENY'!I9+'[1]ER ANDROY'!I9+'[1]ER MELAKY'!I9+'[1]ER ITASY'!I9+'[1]ER IHOROMBE'!I9+'[1]ER HMATSIATRA'!I9+'[1]ER DIANA'!I9+'[1]ER ALAOTRA'!I9+'[1]ER MENABE'!I9+'[1]ER ANTSIANANA'!I9+'[1]ER MANIA'!I9+'[1]ER V7V'!I9+'[1]ER VAKANA'!I9</f>
        <v>411807.15586110897</v>
      </c>
      <c r="J9" s="44">
        <f>+'[1]ER SOFIA'!J9+'[1]ER SAVA'!J9+'[1]ER BETSIBOKA'!J9+'[1]ER SE'!J9+'[1]ER SO'!J9+'[1]ER ANOSY'!J9+'[1]ER ANALA'!J9+'[1]ER ANAMANGA'!J9+'[1]ER BONGOLAVA'!J9+'[1]ER BOENY'!J9+'[1]ER ANDROY'!J9+'[1]ER MELAKY'!J9+'[1]ER ITASY'!J9+'[1]ER IHOROMBE'!J9+'[1]ER HMATSIATRA'!J9+'[1]ER DIANA'!J9+'[1]ER ALAOTRA'!J9+'[1]ER MENABE'!J9+'[1]ER ANTSIANANA'!J9+'[1]ER MANIA'!J9+'[1]ER V7V'!J9+'[1]ER VAKANA'!J9</f>
        <v>433252.02034422202</v>
      </c>
      <c r="K9" s="44">
        <f>+'[1]ER SOFIA'!K9+'[1]ER SAVA'!K9+'[1]ER BETSIBOKA'!K9+'[1]ER SE'!K9+'[1]ER SO'!K9+'[1]ER ANOSY'!K9+'[1]ER ANALA'!K9+'[1]ER ANAMANGA'!K9+'[1]ER BONGOLAVA'!K9+'[1]ER BOENY'!K9+'[1]ER ANDROY'!K9+'[1]ER MELAKY'!K9+'[1]ER ITASY'!K9+'[1]ER IHOROMBE'!K9+'[1]ER HMATSIATRA'!K9+'[1]ER DIANA'!K9+'[1]ER ALAOTRA'!K9+'[1]ER MENABE'!K9+'[1]ER ANTSIANANA'!K9+'[1]ER MANIA'!K9+'[1]ER V7V'!K9+'[1]ER VAKANA'!K9</f>
        <v>523389.92406718078</v>
      </c>
      <c r="L9" s="44">
        <f>+'[1]ER SOFIA'!L9+'[1]ER SAVA'!L9+'[1]ER BETSIBOKA'!L9+'[1]ER SE'!L9+'[1]ER SO'!L9+'[1]ER ANOSY'!L9+'[1]ER ANALA'!L9+'[1]ER ANAMANGA'!L9+'[1]ER BONGOLAVA'!L9+'[1]ER BOENY'!L9+'[1]ER ANDROY'!L9+'[1]ER MELAKY'!L9+'[1]ER ITASY'!L9+'[1]ER IHOROMBE'!L9+'[1]ER HMATSIATRA'!L9+'[1]ER DIANA'!L9+'[1]ER ALAOTRA'!L9+'[1]ER MENABE'!L9+'[1]ER ANTSIANANA'!L9+'[1]ER MANIA'!L9+'[1]ER V7V'!L9+'[1]ER VAKANA'!L9</f>
        <v>636110.82241651998</v>
      </c>
      <c r="M9" s="44">
        <f>+'[1]ER SOFIA'!M9+'[1]ER SAVA'!M9+'[1]ER BETSIBOKA'!M9+'[1]ER SE'!M9+'[1]ER SO'!M9+'[1]ER ANOSY'!M9+'[1]ER ANALA'!M9+'[1]ER ANAMANGA'!M9+'[1]ER BONGOLAVA'!M9+'[1]ER BOENY'!M9+'[1]ER ANDROY'!M9+'[1]ER MELAKY'!M9+'[1]ER ITASY'!M9+'[1]ER IHOROMBE'!M9+'[1]ER HMATSIATRA'!M9+'[1]ER DIANA'!M9+'[1]ER ALAOTRA'!M9+'[1]ER MENABE'!M9+'[1]ER ANTSIANANA'!M9+'[1]ER MANIA'!M9+'[1]ER V7V'!M9+'[1]ER VAKANA'!M9</f>
        <v>731849.98715391406</v>
      </c>
      <c r="N9" s="44">
        <f>+'[1]ER SOFIA'!N9+'[1]ER SAVA'!N9+'[1]ER BETSIBOKA'!N9+'[1]ER SE'!N9+'[1]ER SO'!N9+'[1]ER ANOSY'!N9+'[1]ER ANALA'!N9+'[1]ER ANAMANGA'!N9+'[1]ER BONGOLAVA'!N9+'[1]ER BOENY'!N9+'[1]ER ANDROY'!N9+'[1]ER MELAKY'!N9+'[1]ER ITASY'!N9+'[1]ER IHOROMBE'!N9+'[1]ER HMATSIATRA'!N9+'[1]ER DIANA'!N9+'[1]ER ALAOTRA'!N9+'[1]ER MENABE'!N9+'[1]ER ANTSIANANA'!N9+'[1]ER MANIA'!N9+'[1]ER V7V'!N9+'[1]ER VAKANA'!N9</f>
        <v>735460.66778459249</v>
      </c>
      <c r="O9" s="44">
        <f>+'[1]ER SOFIA'!O9+'[1]ER SAVA'!O9+'[1]ER BETSIBOKA'!O9+'[1]ER SE'!O9+'[1]ER SO'!O9+'[1]ER ANOSY'!O9+'[1]ER ANALA'!O9+'[1]ER ANAMANGA'!O9+'[1]ER BONGOLAVA'!O9+'[1]ER BOENY'!O9+'[1]ER ANDROY'!O9+'[1]ER MELAKY'!O9+'[1]ER ITASY'!O9+'[1]ER IHOROMBE'!O9+'[1]ER HMATSIATRA'!O9+'[1]ER DIANA'!O9+'[1]ER ALAOTRA'!O9+'[1]ER MENABE'!O9+'[1]ER ANTSIANANA'!O9+'[1]ER MANIA'!O9+'[1]ER V7V'!O9+'[1]ER VAKANA'!O9</f>
        <v>850222.20040563866</v>
      </c>
      <c r="P9" s="44">
        <f>+'[1]ER SOFIA'!P9+'[1]ER SAVA'!P9+'[1]ER BETSIBOKA'!P9+'[1]ER SE'!P9+'[1]ER SO'!P9+'[1]ER ANOSY'!P9+'[1]ER ANALA'!P9+'[1]ER ANAMANGA'!P9+'[1]ER BONGOLAVA'!P9+'[1]ER BOENY'!P9+'[1]ER ANDROY'!P9+'[1]ER MELAKY'!P9+'[1]ER ITASY'!P9+'[1]ER IHOROMBE'!P9+'[1]ER HMATSIATRA'!P9+'[1]ER DIANA'!P9+'[1]ER ALAOTRA'!P9+'[1]ER MENABE'!P9+'[1]ER ANTSIANANA'!P9+'[1]ER MANIA'!P9+'[1]ER V7V'!P9+'[1]ER VAKANA'!P9</f>
        <v>790911.95571725757</v>
      </c>
      <c r="Q9" s="44">
        <f>+'[1]ER SOFIA'!Q9+'[1]ER SAVA'!Q9+'[1]ER BETSIBOKA'!Q9+'[1]ER SE'!Q9+'[1]ER SO'!Q9+'[1]ER ANOSY'!Q9+'[1]ER ANALA'!Q9+'[1]ER ANAMANGA'!Q9+'[1]ER BONGOLAVA'!Q9+'[1]ER BOENY'!Q9+'[1]ER ANDROY'!Q9+'[1]ER MELAKY'!Q9+'[1]ER ITASY'!Q9+'[1]ER IHOROMBE'!Q9+'[1]ER HMATSIATRA'!Q9+'[1]ER DIANA'!Q9+'[1]ER ALAOTRA'!Q9+'[1]ER MENABE'!Q9+'[1]ER ANTSIANANA'!Q9+'[1]ER MANIA'!Q9+'[1]ER V7V'!Q9+'[1]ER VAKANA'!Q9</f>
        <v>948518.50006363797</v>
      </c>
      <c r="R9" s="44">
        <f>+'[1]ER SOFIA'!R9+'[1]ER SAVA'!R9+'[1]ER BETSIBOKA'!R9+'[1]ER SE'!R9+'[1]ER SO'!R9+'[1]ER ANOSY'!R9+'[1]ER ANALA'!R9+'[1]ER ANAMANGA'!R9+'[1]ER BONGOLAVA'!R9+'[1]ER BOENY'!R9+'[1]ER ANDROY'!R9+'[1]ER MELAKY'!R9+'[1]ER ITASY'!R9+'[1]ER IHOROMBE'!R9+'[1]ER HMATSIATRA'!R9+'[1]ER DIANA'!R9+'[1]ER ALAOTRA'!R9+'[1]ER MENABE'!R9+'[1]ER ANTSIANANA'!R9+'[1]ER MANIA'!R9+'[1]ER V7V'!R9+'[1]ER VAKANA'!R9</f>
        <v>978046.45278739394</v>
      </c>
      <c r="S9" s="44">
        <f>+'[1]ER SOFIA'!S9+'[1]ER SAVA'!S9+'[1]ER BETSIBOKA'!S9+'[1]ER SE'!S9+'[1]ER SO'!S9+'[1]ER ANOSY'!S9+'[1]ER ANALA'!S9+'[1]ER ANAMANGA'!S9+'[1]ER BONGOLAVA'!S9+'[1]ER BOENY'!S9+'[1]ER ANDROY'!S9+'[1]ER MELAKY'!S9+'[1]ER ITASY'!S9+'[1]ER IHOROMBE'!S9+'[1]ER HMATSIATRA'!S9+'[1]ER DIANA'!S9+'[1]ER ALAOTRA'!S9+'[1]ER MENABE'!S9+'[1]ER ANTSIANANA'!S9+'[1]ER MANIA'!S9+'[1]ER V7V'!S9+'[1]ER VAKANA'!S9</f>
        <v>1140304.3900083527</v>
      </c>
      <c r="T9" s="27"/>
      <c r="U9" s="46"/>
    </row>
    <row r="10" spans="2:25" customFormat="1" x14ac:dyDescent="0.25">
      <c r="B10" s="9" t="s">
        <v>12</v>
      </c>
      <c r="C10" s="9"/>
      <c r="D10" s="28"/>
      <c r="E10" s="29"/>
      <c r="F10" s="44">
        <f>+'[1]ER SOFIA'!F10+'[1]ER SAVA'!F10+'[1]ER BETSIBOKA'!F10+'[1]ER SE'!F10+'[1]ER SO'!F10+'[1]ER ANOSY'!F10+'[1]ER ANALA'!F10+'[1]ER ANAMANGA'!F10+'[1]ER BONGOLAVA'!F10+'[1]ER BOENY'!F10+'[1]ER ANDROY'!F10+'[1]ER MELAKY'!F10+'[1]ER ITASY'!F10+'[1]ER IHOROMBE'!F10+'[1]ER HMATSIATRA'!F10+'[1]ER DIANA'!F10+'[1]ER ALAOTRA'!F10+'[1]ER MENABE'!F10+'[1]ER ANTSIANANA'!F10+'[1]ER MANIA'!F10+'[1]ER V7V'!F10+'[1]ER VAKANA'!F10</f>
        <v>63919.640930455047</v>
      </c>
      <c r="G10" s="44">
        <f>+'[1]ER SOFIA'!G10+'[1]ER SAVA'!G10+'[1]ER BETSIBOKA'!G10+'[1]ER SE'!G10+'[1]ER SO'!G10+'[1]ER ANOSY'!G10+'[1]ER ANALA'!G10+'[1]ER ANAMANGA'!G10+'[1]ER BONGOLAVA'!G10+'[1]ER BOENY'!G10+'[1]ER ANDROY'!G10+'[1]ER MELAKY'!G10+'[1]ER ITASY'!G10+'[1]ER IHOROMBE'!G10+'[1]ER HMATSIATRA'!G10+'[1]ER DIANA'!G10+'[1]ER ALAOTRA'!G10+'[1]ER MENABE'!G10+'[1]ER ANTSIANANA'!G10+'[1]ER MANIA'!G10+'[1]ER V7V'!G10+'[1]ER VAKANA'!G10</f>
        <v>70302.355905681456</v>
      </c>
      <c r="H10" s="44">
        <f>+'[1]ER SOFIA'!H10+'[1]ER SAVA'!H10+'[1]ER BETSIBOKA'!H10+'[1]ER SE'!H10+'[1]ER SO'!H10+'[1]ER ANOSY'!H10+'[1]ER ANALA'!H10+'[1]ER ANAMANGA'!H10+'[1]ER BONGOLAVA'!H10+'[1]ER BOENY'!H10+'[1]ER ANDROY'!H10+'[1]ER MELAKY'!H10+'[1]ER ITASY'!H10+'[1]ER IHOROMBE'!H10+'[1]ER HMATSIATRA'!H10+'[1]ER DIANA'!H10+'[1]ER ALAOTRA'!H10+'[1]ER MENABE'!H10+'[1]ER ANTSIANANA'!H10+'[1]ER MANIA'!H10+'[1]ER V7V'!H10+'[1]ER VAKANA'!H10</f>
        <v>105981.04026212139</v>
      </c>
      <c r="I10" s="44">
        <f>+'[1]ER SOFIA'!I10+'[1]ER SAVA'!I10+'[1]ER BETSIBOKA'!I10+'[1]ER SE'!I10+'[1]ER SO'!I10+'[1]ER ANOSY'!I10+'[1]ER ANALA'!I10+'[1]ER ANAMANGA'!I10+'[1]ER BONGOLAVA'!I10+'[1]ER BOENY'!I10+'[1]ER ANDROY'!I10+'[1]ER MELAKY'!I10+'[1]ER ITASY'!I10+'[1]ER IHOROMBE'!I10+'[1]ER HMATSIATRA'!I10+'[1]ER DIANA'!I10+'[1]ER ALAOTRA'!I10+'[1]ER MENABE'!I10+'[1]ER ANTSIANANA'!I10+'[1]ER MANIA'!I10+'[1]ER V7V'!I10+'[1]ER VAKANA'!I10</f>
        <v>102039.71261596523</v>
      </c>
      <c r="J10" s="44">
        <f>+'[1]ER SOFIA'!J10+'[1]ER SAVA'!J10+'[1]ER BETSIBOKA'!J10+'[1]ER SE'!J10+'[1]ER SO'!J10+'[1]ER ANOSY'!J10+'[1]ER ANALA'!J10+'[1]ER ANAMANGA'!J10+'[1]ER BONGOLAVA'!J10+'[1]ER BOENY'!J10+'[1]ER ANDROY'!J10+'[1]ER MELAKY'!J10+'[1]ER ITASY'!J10+'[1]ER IHOROMBE'!J10+'[1]ER HMATSIATRA'!J10+'[1]ER DIANA'!J10+'[1]ER ALAOTRA'!J10+'[1]ER MENABE'!J10+'[1]ER ANTSIANANA'!J10+'[1]ER MANIA'!J10+'[1]ER V7V'!J10+'[1]ER VAKANA'!J10</f>
        <v>102141.87065072441</v>
      </c>
      <c r="K10" s="44">
        <f>+'[1]ER SOFIA'!K10+'[1]ER SAVA'!K10+'[1]ER BETSIBOKA'!K10+'[1]ER SE'!K10+'[1]ER SO'!K10+'[1]ER ANOSY'!K10+'[1]ER ANALA'!K10+'[1]ER ANAMANGA'!K10+'[1]ER BONGOLAVA'!K10+'[1]ER BOENY'!K10+'[1]ER ANDROY'!K10+'[1]ER MELAKY'!K10+'[1]ER ITASY'!K10+'[1]ER IHOROMBE'!K10+'[1]ER HMATSIATRA'!K10+'[1]ER DIANA'!K10+'[1]ER ALAOTRA'!K10+'[1]ER MENABE'!K10+'[1]ER ANTSIANANA'!K10+'[1]ER MANIA'!K10+'[1]ER V7V'!K10+'[1]ER VAKANA'!K10</f>
        <v>151274.31408610768</v>
      </c>
      <c r="L10" s="44">
        <f>+'[1]ER SOFIA'!L10+'[1]ER SAVA'!L10+'[1]ER BETSIBOKA'!L10+'[1]ER SE'!L10+'[1]ER SO'!L10+'[1]ER ANOSY'!L10+'[1]ER ANALA'!L10+'[1]ER ANAMANGA'!L10+'[1]ER BONGOLAVA'!L10+'[1]ER BOENY'!L10+'[1]ER ANDROY'!L10+'[1]ER MELAKY'!L10+'[1]ER ITASY'!L10+'[1]ER IHOROMBE'!L10+'[1]ER HMATSIATRA'!L10+'[1]ER DIANA'!L10+'[1]ER ALAOTRA'!L10+'[1]ER MENABE'!L10+'[1]ER ANTSIANANA'!L10+'[1]ER MANIA'!L10+'[1]ER V7V'!L10+'[1]ER VAKANA'!L10</f>
        <v>168801.41569733608</v>
      </c>
      <c r="M10" s="44">
        <f>+'[1]ER SOFIA'!M10+'[1]ER SAVA'!M10+'[1]ER BETSIBOKA'!M10+'[1]ER SE'!M10+'[1]ER SO'!M10+'[1]ER ANOSY'!M10+'[1]ER ANALA'!M10+'[1]ER ANAMANGA'!M10+'[1]ER BONGOLAVA'!M10+'[1]ER BOENY'!M10+'[1]ER ANDROY'!M10+'[1]ER MELAKY'!M10+'[1]ER ITASY'!M10+'[1]ER IHOROMBE'!M10+'[1]ER HMATSIATRA'!M10+'[1]ER DIANA'!M10+'[1]ER ALAOTRA'!M10+'[1]ER MENABE'!M10+'[1]ER ANTSIANANA'!M10+'[1]ER MANIA'!M10+'[1]ER V7V'!M10+'[1]ER VAKANA'!M10</f>
        <v>231073.83320331777</v>
      </c>
      <c r="N10" s="44">
        <f>+'[1]ER SOFIA'!N10+'[1]ER SAVA'!N10+'[1]ER BETSIBOKA'!N10+'[1]ER SE'!N10+'[1]ER SO'!N10+'[1]ER ANOSY'!N10+'[1]ER ANALA'!N10+'[1]ER ANAMANGA'!N10+'[1]ER BONGOLAVA'!N10+'[1]ER BOENY'!N10+'[1]ER ANDROY'!N10+'[1]ER MELAKY'!N10+'[1]ER ITASY'!N10+'[1]ER IHOROMBE'!N10+'[1]ER HMATSIATRA'!N10+'[1]ER DIANA'!N10+'[1]ER ALAOTRA'!N10+'[1]ER MENABE'!N10+'[1]ER ANTSIANANA'!N10+'[1]ER MANIA'!N10+'[1]ER V7V'!N10+'[1]ER VAKANA'!N10</f>
        <v>273756.26535323175</v>
      </c>
      <c r="O10" s="44">
        <f>+'[1]ER SOFIA'!O10+'[1]ER SAVA'!O10+'[1]ER BETSIBOKA'!O10+'[1]ER SE'!O10+'[1]ER SO'!O10+'[1]ER ANOSY'!O10+'[1]ER ANALA'!O10+'[1]ER ANAMANGA'!O10+'[1]ER BONGOLAVA'!O10+'[1]ER BOENY'!O10+'[1]ER ANDROY'!O10+'[1]ER MELAKY'!O10+'[1]ER ITASY'!O10+'[1]ER IHOROMBE'!O10+'[1]ER HMATSIATRA'!O10+'[1]ER DIANA'!O10+'[1]ER ALAOTRA'!O10+'[1]ER MENABE'!O10+'[1]ER ANTSIANANA'!O10+'[1]ER MANIA'!O10+'[1]ER V7V'!O10+'[1]ER VAKANA'!O10</f>
        <v>300382.88780801819</v>
      </c>
      <c r="P10" s="44">
        <f>+'[1]ER SOFIA'!P10+'[1]ER SAVA'!P10+'[1]ER BETSIBOKA'!P10+'[1]ER SE'!P10+'[1]ER SO'!P10+'[1]ER ANOSY'!P10+'[1]ER ANALA'!P10+'[1]ER ANAMANGA'!P10+'[1]ER BONGOLAVA'!P10+'[1]ER BOENY'!P10+'[1]ER ANDROY'!P10+'[1]ER MELAKY'!P10+'[1]ER ITASY'!P10+'[1]ER IHOROMBE'!P10+'[1]ER HMATSIATRA'!P10+'[1]ER DIANA'!P10+'[1]ER ALAOTRA'!P10+'[1]ER MENABE'!P10+'[1]ER ANTSIANANA'!P10+'[1]ER MANIA'!P10+'[1]ER V7V'!P10+'[1]ER VAKANA'!P10</f>
        <v>392042.92140424735</v>
      </c>
      <c r="Q10" s="44">
        <f>+'[1]ER SOFIA'!Q10+'[1]ER SAVA'!Q10+'[1]ER BETSIBOKA'!Q10+'[1]ER SE'!Q10+'[1]ER SO'!Q10+'[1]ER ANOSY'!Q10+'[1]ER ANALA'!Q10+'[1]ER ANAMANGA'!Q10+'[1]ER BONGOLAVA'!Q10+'[1]ER BOENY'!Q10+'[1]ER ANDROY'!Q10+'[1]ER MELAKY'!Q10+'[1]ER ITASY'!Q10+'[1]ER IHOROMBE'!Q10+'[1]ER HMATSIATRA'!Q10+'[1]ER DIANA'!Q10+'[1]ER ALAOTRA'!Q10+'[1]ER MENABE'!Q10+'[1]ER ANTSIANANA'!Q10+'[1]ER MANIA'!Q10+'[1]ER V7V'!Q10+'[1]ER VAKANA'!Q10</f>
        <v>425511.31428338692</v>
      </c>
      <c r="R10" s="44">
        <f>+'[1]ER SOFIA'!R10+'[1]ER SAVA'!R10+'[1]ER BETSIBOKA'!R10+'[1]ER SE'!R10+'[1]ER SO'!R10+'[1]ER ANOSY'!R10+'[1]ER ANALA'!R10+'[1]ER ANAMANGA'!R10+'[1]ER BONGOLAVA'!R10+'[1]ER BOENY'!R10+'[1]ER ANDROY'!R10+'[1]ER MELAKY'!R10+'[1]ER ITASY'!R10+'[1]ER IHOROMBE'!R10+'[1]ER HMATSIATRA'!R10+'[1]ER DIANA'!R10+'[1]ER ALAOTRA'!R10+'[1]ER MENABE'!R10+'[1]ER ANTSIANANA'!R10+'[1]ER MANIA'!R10+'[1]ER V7V'!R10+'[1]ER VAKANA'!R10</f>
        <v>528873.30442827288</v>
      </c>
      <c r="S10" s="44">
        <f>+'[1]ER SOFIA'!S10+'[1]ER SAVA'!S10+'[1]ER BETSIBOKA'!S10+'[1]ER SE'!S10+'[1]ER SO'!S10+'[1]ER ANOSY'!S10+'[1]ER ANALA'!S10+'[1]ER ANAMANGA'!S10+'[1]ER BONGOLAVA'!S10+'[1]ER BOENY'!S10+'[1]ER ANDROY'!S10+'[1]ER MELAKY'!S10+'[1]ER ITASY'!S10+'[1]ER IHOROMBE'!S10+'[1]ER HMATSIATRA'!S10+'[1]ER DIANA'!S10+'[1]ER ALAOTRA'!S10+'[1]ER MENABE'!S10+'[1]ER ANTSIANANA'!S10+'[1]ER MANIA'!S10+'[1]ER V7V'!S10+'[1]ER VAKANA'!S10</f>
        <v>589964.12345052615</v>
      </c>
      <c r="T10" s="27"/>
      <c r="U10" s="46"/>
    </row>
    <row r="11" spans="2:25" customFormat="1" x14ac:dyDescent="0.25">
      <c r="B11" s="9" t="s">
        <v>13</v>
      </c>
      <c r="C11" s="9"/>
      <c r="D11" s="28"/>
      <c r="E11" s="29"/>
      <c r="F11" s="44">
        <f>+'[1]ER SOFIA'!F11+'[1]ER SAVA'!F11+'[1]ER BETSIBOKA'!F11+'[1]ER SE'!F11+'[1]ER SO'!F11+'[1]ER ANOSY'!F11+'[1]ER ANALA'!F11+'[1]ER ANAMANGA'!F11+'[1]ER BONGOLAVA'!F11+'[1]ER BOENY'!F11+'[1]ER ANDROY'!F11+'[1]ER MELAKY'!F11+'[1]ER ITASY'!F11+'[1]ER IHOROMBE'!F11+'[1]ER HMATSIATRA'!F11+'[1]ER DIANA'!F11+'[1]ER ALAOTRA'!F11+'[1]ER MENABE'!F11+'[1]ER ANTSIANANA'!F11+'[1]ER MANIA'!F11+'[1]ER V7V'!F11+'[1]ER VAKANA'!F11</f>
        <v>640784.78797555354</v>
      </c>
      <c r="G11" s="44">
        <f>+'[1]ER SOFIA'!G11+'[1]ER SAVA'!G11+'[1]ER BETSIBOKA'!G11+'[1]ER SE'!G11+'[1]ER SO'!G11+'[1]ER ANOSY'!G11+'[1]ER ANALA'!G11+'[1]ER ANAMANGA'!G11+'[1]ER BONGOLAVA'!G11+'[1]ER BOENY'!G11+'[1]ER ANDROY'!G11+'[1]ER MELAKY'!G11+'[1]ER ITASY'!G11+'[1]ER IHOROMBE'!G11+'[1]ER HMATSIATRA'!G11+'[1]ER DIANA'!G11+'[1]ER ALAOTRA'!G11+'[1]ER MENABE'!G11+'[1]ER ANTSIANANA'!G11+'[1]ER MANIA'!G11+'[1]ER V7V'!G11+'[1]ER VAKANA'!G11</f>
        <v>774112.83216671785</v>
      </c>
      <c r="H11" s="44">
        <f>+'[1]ER SOFIA'!H11+'[1]ER SAVA'!H11+'[1]ER BETSIBOKA'!H11+'[1]ER SE'!H11+'[1]ER SO'!H11+'[1]ER ANOSY'!H11+'[1]ER ANALA'!H11+'[1]ER ANAMANGA'!H11+'[1]ER BONGOLAVA'!H11+'[1]ER BOENY'!H11+'[1]ER ANDROY'!H11+'[1]ER MELAKY'!H11+'[1]ER ITASY'!H11+'[1]ER IHOROMBE'!H11+'[1]ER HMATSIATRA'!H11+'[1]ER DIANA'!H11+'[1]ER ALAOTRA'!H11+'[1]ER MENABE'!H11+'[1]ER ANTSIANANA'!H11+'[1]ER MANIA'!H11+'[1]ER V7V'!H11+'[1]ER VAKANA'!H11</f>
        <v>749837.72696799983</v>
      </c>
      <c r="I11" s="44">
        <f>+'[1]ER SOFIA'!I11+'[1]ER SAVA'!I11+'[1]ER BETSIBOKA'!I11+'[1]ER SE'!I11+'[1]ER SO'!I11+'[1]ER ANOSY'!I11+'[1]ER ANALA'!I11+'[1]ER ANAMANGA'!I11+'[1]ER BONGOLAVA'!I11+'[1]ER BOENY'!I11+'[1]ER ANDROY'!I11+'[1]ER MELAKY'!I11+'[1]ER ITASY'!I11+'[1]ER IHOROMBE'!I11+'[1]ER HMATSIATRA'!I11+'[1]ER DIANA'!I11+'[1]ER ALAOTRA'!I11+'[1]ER MENABE'!I11+'[1]ER ANTSIANANA'!I11+'[1]ER MANIA'!I11+'[1]ER V7V'!I11+'[1]ER VAKANA'!I11</f>
        <v>795377.33132190478</v>
      </c>
      <c r="J11" s="44">
        <f>+'[1]ER SOFIA'!J11+'[1]ER SAVA'!J11+'[1]ER BETSIBOKA'!J11+'[1]ER SE'!J11+'[1]ER SO'!J11+'[1]ER ANOSY'!J11+'[1]ER ANALA'!J11+'[1]ER ANAMANGA'!J11+'[1]ER BONGOLAVA'!J11+'[1]ER BOENY'!J11+'[1]ER ANDROY'!J11+'[1]ER MELAKY'!J11+'[1]ER ITASY'!J11+'[1]ER IHOROMBE'!J11+'[1]ER HMATSIATRA'!J11+'[1]ER DIANA'!J11+'[1]ER ALAOTRA'!J11+'[1]ER MENABE'!J11+'[1]ER ANTSIANANA'!J11+'[1]ER MANIA'!J11+'[1]ER V7V'!J11+'[1]ER VAKANA'!J11</f>
        <v>930104.07952466316</v>
      </c>
      <c r="K11" s="44">
        <f>+'[1]ER SOFIA'!K11+'[1]ER SAVA'!K11+'[1]ER BETSIBOKA'!K11+'[1]ER SE'!K11+'[1]ER SO'!K11+'[1]ER ANOSY'!K11+'[1]ER ANALA'!K11+'[1]ER ANAMANGA'!K11+'[1]ER BONGOLAVA'!K11+'[1]ER BOENY'!K11+'[1]ER ANDROY'!K11+'[1]ER MELAKY'!K11+'[1]ER ITASY'!K11+'[1]ER IHOROMBE'!K11+'[1]ER HMATSIATRA'!K11+'[1]ER DIANA'!K11+'[1]ER ALAOTRA'!K11+'[1]ER MENABE'!K11+'[1]ER ANTSIANANA'!K11+'[1]ER MANIA'!K11+'[1]ER V7V'!K11+'[1]ER VAKANA'!K11</f>
        <v>928259.21996348049</v>
      </c>
      <c r="L11" s="44">
        <f>+'[1]ER SOFIA'!L11+'[1]ER SAVA'!L11+'[1]ER BETSIBOKA'!L11+'[1]ER SE'!L11+'[1]ER SO'!L11+'[1]ER ANOSY'!L11+'[1]ER ANALA'!L11+'[1]ER ANAMANGA'!L11+'[1]ER BONGOLAVA'!L11+'[1]ER BOENY'!L11+'[1]ER ANDROY'!L11+'[1]ER MELAKY'!L11+'[1]ER ITASY'!L11+'[1]ER IHOROMBE'!L11+'[1]ER HMATSIATRA'!L11+'[1]ER DIANA'!L11+'[1]ER ALAOTRA'!L11+'[1]ER MENABE'!L11+'[1]ER ANTSIANANA'!L11+'[1]ER MANIA'!L11+'[1]ER V7V'!L11+'[1]ER VAKANA'!L11</f>
        <v>930188.19862903876</v>
      </c>
      <c r="M11" s="44">
        <f>+'[1]ER SOFIA'!M11+'[1]ER SAVA'!M11+'[1]ER BETSIBOKA'!M11+'[1]ER SE'!M11+'[1]ER SO'!M11+'[1]ER ANOSY'!M11+'[1]ER ANALA'!M11+'[1]ER ANAMANGA'!M11+'[1]ER BONGOLAVA'!M11+'[1]ER BOENY'!M11+'[1]ER ANDROY'!M11+'[1]ER MELAKY'!M11+'[1]ER ITASY'!M11+'[1]ER IHOROMBE'!M11+'[1]ER HMATSIATRA'!M11+'[1]ER DIANA'!M11+'[1]ER ALAOTRA'!M11+'[1]ER MENABE'!M11+'[1]ER ANTSIANANA'!M11+'[1]ER MANIA'!M11+'[1]ER V7V'!M11+'[1]ER VAKANA'!M11</f>
        <v>942496.1694102328</v>
      </c>
      <c r="N11" s="44">
        <f>+'[1]ER SOFIA'!N11+'[1]ER SAVA'!N11+'[1]ER BETSIBOKA'!N11+'[1]ER SE'!N11+'[1]ER SO'!N11+'[1]ER ANOSY'!N11+'[1]ER ANALA'!N11+'[1]ER ANAMANGA'!N11+'[1]ER BONGOLAVA'!N11+'[1]ER BOENY'!N11+'[1]ER ANDROY'!N11+'[1]ER MELAKY'!N11+'[1]ER ITASY'!N11+'[1]ER IHOROMBE'!N11+'[1]ER HMATSIATRA'!N11+'[1]ER DIANA'!N11+'[1]ER ALAOTRA'!N11+'[1]ER MENABE'!N11+'[1]ER ANTSIANANA'!N11+'[1]ER MANIA'!N11+'[1]ER V7V'!N11+'[1]ER VAKANA'!N11</f>
        <v>1027876.0369383348</v>
      </c>
      <c r="O11" s="44">
        <f>+'[1]ER SOFIA'!O11+'[1]ER SAVA'!O11+'[1]ER BETSIBOKA'!O11+'[1]ER SE'!O11+'[1]ER SO'!O11+'[1]ER ANOSY'!O11+'[1]ER ANALA'!O11+'[1]ER ANAMANGA'!O11+'[1]ER BONGOLAVA'!O11+'[1]ER BOENY'!O11+'[1]ER ANDROY'!O11+'[1]ER MELAKY'!O11+'[1]ER ITASY'!O11+'[1]ER IHOROMBE'!O11+'[1]ER HMATSIATRA'!O11+'[1]ER DIANA'!O11+'[1]ER ALAOTRA'!O11+'[1]ER MENABE'!O11+'[1]ER ANTSIANANA'!O11+'[1]ER MANIA'!O11+'[1]ER V7V'!O11+'[1]ER VAKANA'!O11</f>
        <v>1011761.3073559145</v>
      </c>
      <c r="P11" s="44">
        <f>+'[1]ER SOFIA'!P11+'[1]ER SAVA'!P11+'[1]ER BETSIBOKA'!P11+'[1]ER SE'!P11+'[1]ER SO'!P11+'[1]ER ANOSY'!P11+'[1]ER ANALA'!P11+'[1]ER ANAMANGA'!P11+'[1]ER BONGOLAVA'!P11+'[1]ER BOENY'!P11+'[1]ER ANDROY'!P11+'[1]ER MELAKY'!P11+'[1]ER ITASY'!P11+'[1]ER IHOROMBE'!P11+'[1]ER HMATSIATRA'!P11+'[1]ER DIANA'!P11+'[1]ER ALAOTRA'!P11+'[1]ER MENABE'!P11+'[1]ER ANTSIANANA'!P11+'[1]ER MANIA'!P11+'[1]ER V7V'!P11+'[1]ER VAKANA'!P11</f>
        <v>1103470.0279752577</v>
      </c>
      <c r="Q11" s="44">
        <f>+'[1]ER SOFIA'!Q11+'[1]ER SAVA'!Q11+'[1]ER BETSIBOKA'!Q11+'[1]ER SE'!Q11+'[1]ER SO'!Q11+'[1]ER ANOSY'!Q11+'[1]ER ANALA'!Q11+'[1]ER ANAMANGA'!Q11+'[1]ER BONGOLAVA'!Q11+'[1]ER BOENY'!Q11+'[1]ER ANDROY'!Q11+'[1]ER MELAKY'!Q11+'[1]ER ITASY'!Q11+'[1]ER IHOROMBE'!Q11+'[1]ER HMATSIATRA'!Q11+'[1]ER DIANA'!Q11+'[1]ER ALAOTRA'!Q11+'[1]ER MENABE'!Q11+'[1]ER ANTSIANANA'!Q11+'[1]ER MANIA'!Q11+'[1]ER V7V'!Q11+'[1]ER VAKANA'!Q11</f>
        <v>1077242.4083028389</v>
      </c>
      <c r="R11" s="44">
        <f>+'[1]ER SOFIA'!R11+'[1]ER SAVA'!R11+'[1]ER BETSIBOKA'!R11+'[1]ER SE'!R11+'[1]ER SO'!R11+'[1]ER ANOSY'!R11+'[1]ER ANALA'!R11+'[1]ER ANAMANGA'!R11+'[1]ER BONGOLAVA'!R11+'[1]ER BOENY'!R11+'[1]ER ANDROY'!R11+'[1]ER MELAKY'!R11+'[1]ER ITASY'!R11+'[1]ER IHOROMBE'!R11+'[1]ER HMATSIATRA'!R11+'[1]ER DIANA'!R11+'[1]ER ALAOTRA'!R11+'[1]ER MENABE'!R11+'[1]ER ANTSIANANA'!R11+'[1]ER MANIA'!R11+'[1]ER V7V'!R11+'[1]ER VAKANA'!R11</f>
        <v>1005483.455532619</v>
      </c>
      <c r="S11" s="44">
        <f>+'[1]ER SOFIA'!S11+'[1]ER SAVA'!S11+'[1]ER BETSIBOKA'!S11+'[1]ER SE'!S11+'[1]ER SO'!S11+'[1]ER ANOSY'!S11+'[1]ER ANALA'!S11+'[1]ER ANAMANGA'!S11+'[1]ER BONGOLAVA'!S11+'[1]ER BOENY'!S11+'[1]ER ANDROY'!S11+'[1]ER MELAKY'!S11+'[1]ER ITASY'!S11+'[1]ER IHOROMBE'!S11+'[1]ER HMATSIATRA'!S11+'[1]ER DIANA'!S11+'[1]ER ALAOTRA'!S11+'[1]ER MENABE'!S11+'[1]ER ANTSIANANA'!S11+'[1]ER MANIA'!S11+'[1]ER V7V'!S11+'[1]ER VAKANA'!S11</f>
        <v>1164899.1167248234</v>
      </c>
      <c r="T11" s="27"/>
      <c r="U11" s="46"/>
    </row>
    <row r="12" spans="2:25" customFormat="1" x14ac:dyDescent="0.25">
      <c r="B12" s="9" t="s">
        <v>14</v>
      </c>
      <c r="C12" s="9"/>
      <c r="D12" s="28"/>
      <c r="E12" s="29"/>
      <c r="F12" s="44">
        <f>+'[1]ER SOFIA'!F12+'[1]ER SAVA'!F12+'[1]ER BETSIBOKA'!F12+'[1]ER SE'!F12+'[1]ER SO'!F12+'[1]ER ANOSY'!F12+'[1]ER ANALA'!F12+'[1]ER ANAMANGA'!F12+'[1]ER BONGOLAVA'!F12+'[1]ER BOENY'!F12+'[1]ER ANDROY'!F12+'[1]ER MELAKY'!F12+'[1]ER ITASY'!F12+'[1]ER IHOROMBE'!F12+'[1]ER HMATSIATRA'!F12+'[1]ER DIANA'!F12+'[1]ER ALAOTRA'!F12+'[1]ER MENABE'!F12+'[1]ER ANTSIANANA'!F12+'[1]ER MANIA'!F12+'[1]ER V7V'!F12+'[1]ER VAKANA'!F12</f>
        <v>107627.98936253562</v>
      </c>
      <c r="G12" s="44">
        <f>+'[1]ER SOFIA'!G12+'[1]ER SAVA'!G12+'[1]ER BETSIBOKA'!G12+'[1]ER SE'!G12+'[1]ER SO'!G12+'[1]ER ANOSY'!G12+'[1]ER ANALA'!G12+'[1]ER ANAMANGA'!G12+'[1]ER BONGOLAVA'!G12+'[1]ER BOENY'!G12+'[1]ER ANDROY'!G12+'[1]ER MELAKY'!G12+'[1]ER ITASY'!G12+'[1]ER IHOROMBE'!G12+'[1]ER HMATSIATRA'!G12+'[1]ER DIANA'!G12+'[1]ER ALAOTRA'!G12+'[1]ER MENABE'!G12+'[1]ER ANTSIANANA'!G12+'[1]ER MANIA'!G12+'[1]ER V7V'!G12+'[1]ER VAKANA'!G12</f>
        <v>226566.56813541215</v>
      </c>
      <c r="H12" s="44">
        <f>+'[1]ER SOFIA'!H12+'[1]ER SAVA'!H12+'[1]ER BETSIBOKA'!H12+'[1]ER SE'!H12+'[1]ER SO'!H12+'[1]ER ANOSY'!H12+'[1]ER ANALA'!H12+'[1]ER ANAMANGA'!H12+'[1]ER BONGOLAVA'!H12+'[1]ER BOENY'!H12+'[1]ER ANDROY'!H12+'[1]ER MELAKY'!H12+'[1]ER ITASY'!H12+'[1]ER IHOROMBE'!H12+'[1]ER HMATSIATRA'!H12+'[1]ER DIANA'!H12+'[1]ER ALAOTRA'!H12+'[1]ER MENABE'!H12+'[1]ER ANTSIANANA'!H12+'[1]ER MANIA'!H12+'[1]ER V7V'!H12+'[1]ER VAKANA'!H12</f>
        <v>260833.09570574784</v>
      </c>
      <c r="I12" s="44">
        <f>+'[1]ER SOFIA'!I12+'[1]ER SAVA'!I12+'[1]ER BETSIBOKA'!I12+'[1]ER SE'!I12+'[1]ER SO'!I12+'[1]ER ANOSY'!I12+'[1]ER ANALA'!I12+'[1]ER ANAMANGA'!I12+'[1]ER BONGOLAVA'!I12+'[1]ER BOENY'!I12+'[1]ER ANDROY'!I12+'[1]ER MELAKY'!I12+'[1]ER ITASY'!I12+'[1]ER IHOROMBE'!I12+'[1]ER HMATSIATRA'!I12+'[1]ER DIANA'!I12+'[1]ER ALAOTRA'!I12+'[1]ER MENABE'!I12+'[1]ER ANTSIANANA'!I12+'[1]ER MANIA'!I12+'[1]ER V7V'!I12+'[1]ER VAKANA'!I12</f>
        <v>339363.68229828821</v>
      </c>
      <c r="J12" s="44">
        <f>+'[1]ER SOFIA'!J12+'[1]ER SAVA'!J12+'[1]ER BETSIBOKA'!J12+'[1]ER SE'!J12+'[1]ER SO'!J12+'[1]ER ANOSY'!J12+'[1]ER ANALA'!J12+'[1]ER ANAMANGA'!J12+'[1]ER BONGOLAVA'!J12+'[1]ER BOENY'!J12+'[1]ER ANDROY'!J12+'[1]ER MELAKY'!J12+'[1]ER ITASY'!J12+'[1]ER IHOROMBE'!J12+'[1]ER HMATSIATRA'!J12+'[1]ER DIANA'!J12+'[1]ER ALAOTRA'!J12+'[1]ER MENABE'!J12+'[1]ER ANTSIANANA'!J12+'[1]ER MANIA'!J12+'[1]ER V7V'!J12+'[1]ER VAKANA'!J12</f>
        <v>287471.81932698691</v>
      </c>
      <c r="K12" s="44">
        <f>+'[1]ER SOFIA'!K12+'[1]ER SAVA'!K12+'[1]ER BETSIBOKA'!K12+'[1]ER SE'!K12+'[1]ER SO'!K12+'[1]ER ANOSY'!K12+'[1]ER ANALA'!K12+'[1]ER ANAMANGA'!K12+'[1]ER BONGOLAVA'!K12+'[1]ER BOENY'!K12+'[1]ER ANDROY'!K12+'[1]ER MELAKY'!K12+'[1]ER ITASY'!K12+'[1]ER IHOROMBE'!K12+'[1]ER HMATSIATRA'!K12+'[1]ER DIANA'!K12+'[1]ER ALAOTRA'!K12+'[1]ER MENABE'!K12+'[1]ER ANTSIANANA'!K12+'[1]ER MANIA'!K12+'[1]ER V7V'!K12+'[1]ER VAKANA'!K12</f>
        <v>322351.41522460873</v>
      </c>
      <c r="L12" s="44">
        <f>+'[1]ER SOFIA'!L12+'[1]ER SAVA'!L12+'[1]ER BETSIBOKA'!L12+'[1]ER SE'!L12+'[1]ER SO'!L12+'[1]ER ANOSY'!L12+'[1]ER ANALA'!L12+'[1]ER ANAMANGA'!L12+'[1]ER BONGOLAVA'!L12+'[1]ER BOENY'!L12+'[1]ER ANDROY'!L12+'[1]ER MELAKY'!L12+'[1]ER ITASY'!L12+'[1]ER IHOROMBE'!L12+'[1]ER HMATSIATRA'!L12+'[1]ER DIANA'!L12+'[1]ER ALAOTRA'!L12+'[1]ER MENABE'!L12+'[1]ER ANTSIANANA'!L12+'[1]ER MANIA'!L12+'[1]ER V7V'!L12+'[1]ER VAKANA'!L12</f>
        <v>307943.86190752196</v>
      </c>
      <c r="M12" s="44">
        <f>+'[1]ER SOFIA'!M12+'[1]ER SAVA'!M12+'[1]ER BETSIBOKA'!M12+'[1]ER SE'!M12+'[1]ER SO'!M12+'[1]ER ANOSY'!M12+'[1]ER ANALA'!M12+'[1]ER ANAMANGA'!M12+'[1]ER BONGOLAVA'!M12+'[1]ER BOENY'!M12+'[1]ER ANDROY'!M12+'[1]ER MELAKY'!M12+'[1]ER ITASY'!M12+'[1]ER IHOROMBE'!M12+'[1]ER HMATSIATRA'!M12+'[1]ER DIANA'!M12+'[1]ER ALAOTRA'!M12+'[1]ER MENABE'!M12+'[1]ER ANTSIANANA'!M12+'[1]ER MANIA'!M12+'[1]ER V7V'!M12+'[1]ER VAKANA'!M12</f>
        <v>349493.1397016113</v>
      </c>
      <c r="N12" s="44">
        <f>+'[1]ER SOFIA'!N12+'[1]ER SAVA'!N12+'[1]ER BETSIBOKA'!N12+'[1]ER SE'!N12+'[1]ER SO'!N12+'[1]ER ANOSY'!N12+'[1]ER ANALA'!N12+'[1]ER ANAMANGA'!N12+'[1]ER BONGOLAVA'!N12+'[1]ER BOENY'!N12+'[1]ER ANDROY'!N12+'[1]ER MELAKY'!N12+'[1]ER ITASY'!N12+'[1]ER IHOROMBE'!N12+'[1]ER HMATSIATRA'!N12+'[1]ER DIANA'!N12+'[1]ER ALAOTRA'!N12+'[1]ER MENABE'!N12+'[1]ER ANTSIANANA'!N12+'[1]ER MANIA'!N12+'[1]ER V7V'!N12+'[1]ER VAKANA'!N12</f>
        <v>402110.80309158721</v>
      </c>
      <c r="O12" s="44">
        <f>+'[1]ER SOFIA'!O12+'[1]ER SAVA'!O12+'[1]ER BETSIBOKA'!O12+'[1]ER SE'!O12+'[1]ER SO'!O12+'[1]ER ANOSY'!O12+'[1]ER ANALA'!O12+'[1]ER ANAMANGA'!O12+'[1]ER BONGOLAVA'!O12+'[1]ER BOENY'!O12+'[1]ER ANDROY'!O12+'[1]ER MELAKY'!O12+'[1]ER ITASY'!O12+'[1]ER IHOROMBE'!O12+'[1]ER HMATSIATRA'!O12+'[1]ER DIANA'!O12+'[1]ER ALAOTRA'!O12+'[1]ER MENABE'!O12+'[1]ER ANTSIANANA'!O12+'[1]ER MANIA'!O12+'[1]ER V7V'!O12+'[1]ER VAKANA'!O12</f>
        <v>399406.98715075257</v>
      </c>
      <c r="P12" s="44">
        <f>+'[1]ER SOFIA'!P12+'[1]ER SAVA'!P12+'[1]ER BETSIBOKA'!P12+'[1]ER SE'!P12+'[1]ER SO'!P12+'[1]ER ANOSY'!P12+'[1]ER ANALA'!P12+'[1]ER ANAMANGA'!P12+'[1]ER BONGOLAVA'!P12+'[1]ER BOENY'!P12+'[1]ER ANDROY'!P12+'[1]ER MELAKY'!P12+'[1]ER ITASY'!P12+'[1]ER IHOROMBE'!P12+'[1]ER HMATSIATRA'!P12+'[1]ER DIANA'!P12+'[1]ER ALAOTRA'!P12+'[1]ER MENABE'!P12+'[1]ER ANTSIANANA'!P12+'[1]ER MANIA'!P12+'[1]ER V7V'!P12+'[1]ER VAKANA'!P12</f>
        <v>418357.50794797228</v>
      </c>
      <c r="Q12" s="44">
        <f>+'[1]ER SOFIA'!Q12+'[1]ER SAVA'!Q12+'[1]ER BETSIBOKA'!Q12+'[1]ER SE'!Q12+'[1]ER SO'!Q12+'[1]ER ANOSY'!Q12+'[1]ER ANALA'!Q12+'[1]ER ANAMANGA'!Q12+'[1]ER BONGOLAVA'!Q12+'[1]ER BOENY'!Q12+'[1]ER ANDROY'!Q12+'[1]ER MELAKY'!Q12+'[1]ER ITASY'!Q12+'[1]ER IHOROMBE'!Q12+'[1]ER HMATSIATRA'!Q12+'[1]ER DIANA'!Q12+'[1]ER ALAOTRA'!Q12+'[1]ER MENABE'!Q12+'[1]ER ANTSIANANA'!Q12+'[1]ER MANIA'!Q12+'[1]ER V7V'!Q12+'[1]ER VAKANA'!Q12</f>
        <v>382129.23931448441</v>
      </c>
      <c r="R12" s="44">
        <f>+'[1]ER SOFIA'!R12+'[1]ER SAVA'!R12+'[1]ER BETSIBOKA'!R12+'[1]ER SE'!R12+'[1]ER SO'!R12+'[1]ER ANOSY'!R12+'[1]ER ANALA'!R12+'[1]ER ANAMANGA'!R12+'[1]ER BONGOLAVA'!R12+'[1]ER BOENY'!R12+'[1]ER ANDROY'!R12+'[1]ER MELAKY'!R12+'[1]ER ITASY'!R12+'[1]ER IHOROMBE'!R12+'[1]ER HMATSIATRA'!R12+'[1]ER DIANA'!R12+'[1]ER ALAOTRA'!R12+'[1]ER MENABE'!R12+'[1]ER ANTSIANANA'!R12+'[1]ER MANIA'!R12+'[1]ER V7V'!R12+'[1]ER VAKANA'!R12</f>
        <v>475498.77164537081</v>
      </c>
      <c r="S12" s="44">
        <f>+'[1]ER SOFIA'!S12+'[1]ER SAVA'!S12+'[1]ER BETSIBOKA'!S12+'[1]ER SE'!S12+'[1]ER SO'!S12+'[1]ER ANOSY'!S12+'[1]ER ANALA'!S12+'[1]ER ANAMANGA'!S12+'[1]ER BONGOLAVA'!S12+'[1]ER BOENY'!S12+'[1]ER ANDROY'!S12+'[1]ER MELAKY'!S12+'[1]ER ITASY'!S12+'[1]ER IHOROMBE'!S12+'[1]ER HMATSIATRA'!S12+'[1]ER DIANA'!S12+'[1]ER ALAOTRA'!S12+'[1]ER MENABE'!S12+'[1]ER ANTSIANANA'!S12+'[1]ER MANIA'!S12+'[1]ER V7V'!S12+'[1]ER VAKANA'!S12</f>
        <v>368046.04131930869</v>
      </c>
      <c r="T12" s="27"/>
      <c r="U12" s="46"/>
    </row>
    <row r="13" spans="2:25" customFormat="1" x14ac:dyDescent="0.25">
      <c r="B13" s="9" t="s">
        <v>15</v>
      </c>
      <c r="C13" s="9"/>
      <c r="D13" s="3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1"/>
      <c r="U13" s="42"/>
    </row>
    <row r="14" spans="2:25" customFormat="1" x14ac:dyDescent="0.25">
      <c r="B14" s="154" t="s">
        <v>16</v>
      </c>
      <c r="C14" s="154"/>
      <c r="D14" s="154"/>
      <c r="E14" s="32"/>
      <c r="F14" s="32">
        <f>SUM(F9:F12)</f>
        <v>1060843.4660569218</v>
      </c>
      <c r="G14" s="32">
        <f t="shared" ref="G14:R14" si="2">SUM(G9:G12)</f>
        <v>1328654.2962169228</v>
      </c>
      <c r="H14" s="32">
        <f t="shared" si="2"/>
        <v>1468447.2912097692</v>
      </c>
      <c r="I14" s="32">
        <f t="shared" si="2"/>
        <v>1648587.8820972671</v>
      </c>
      <c r="J14" s="32">
        <f t="shared" si="2"/>
        <v>1752969.7898465968</v>
      </c>
      <c r="K14" s="32">
        <f t="shared" si="2"/>
        <v>1925274.8733413776</v>
      </c>
      <c r="L14" s="32">
        <f t="shared" si="2"/>
        <v>2043044.2986504168</v>
      </c>
      <c r="M14" s="32">
        <f t="shared" si="2"/>
        <v>2254913.1294690762</v>
      </c>
      <c r="N14" s="32">
        <f t="shared" si="2"/>
        <v>2439203.7731677461</v>
      </c>
      <c r="O14" s="32">
        <f t="shared" si="2"/>
        <v>2561773.3827203237</v>
      </c>
      <c r="P14" s="32">
        <f t="shared" si="2"/>
        <v>2704782.4130447349</v>
      </c>
      <c r="Q14" s="32">
        <f t="shared" si="2"/>
        <v>2833401.4619643483</v>
      </c>
      <c r="R14" s="32">
        <f t="shared" si="2"/>
        <v>2987901.9843936567</v>
      </c>
      <c r="S14" s="32">
        <f>SUM(S9:S12)</f>
        <v>3263213.6715030111</v>
      </c>
      <c r="T14" s="23"/>
      <c r="U14" s="42"/>
    </row>
    <row r="15" spans="2:25" customFormat="1" x14ac:dyDescent="0.25">
      <c r="B15" s="9" t="s">
        <v>17</v>
      </c>
      <c r="C15" s="24"/>
      <c r="D15" s="33">
        <v>300</v>
      </c>
      <c r="E15" s="34"/>
      <c r="F15" s="34">
        <f>F9/D15</f>
        <v>828.37015929459164</v>
      </c>
      <c r="G15" s="34">
        <f t="shared" ref="G15:S15" si="3">G9/$D$15</f>
        <v>858.90846669703774</v>
      </c>
      <c r="H15" s="34">
        <f t="shared" si="3"/>
        <v>1172.6514275796667</v>
      </c>
      <c r="I15" s="34">
        <f t="shared" si="3"/>
        <v>1372.69051953703</v>
      </c>
      <c r="J15" s="34">
        <f t="shared" si="3"/>
        <v>1444.1734011474068</v>
      </c>
      <c r="K15" s="34">
        <f t="shared" si="3"/>
        <v>1744.6330802239358</v>
      </c>
      <c r="L15" s="34">
        <f t="shared" si="3"/>
        <v>2120.3694080550667</v>
      </c>
      <c r="M15" s="34">
        <f t="shared" si="3"/>
        <v>2439.4999571797134</v>
      </c>
      <c r="N15" s="34">
        <f t="shared" si="3"/>
        <v>2451.5355592819751</v>
      </c>
      <c r="O15" s="34">
        <f t="shared" si="3"/>
        <v>2834.074001352129</v>
      </c>
      <c r="P15" s="34">
        <f t="shared" si="3"/>
        <v>2636.3731857241919</v>
      </c>
      <c r="Q15" s="34">
        <f t="shared" si="3"/>
        <v>3161.7283335454599</v>
      </c>
      <c r="R15" s="34">
        <f t="shared" si="3"/>
        <v>3260.1548426246463</v>
      </c>
      <c r="S15" s="34">
        <f t="shared" si="3"/>
        <v>3801.0146333611756</v>
      </c>
      <c r="T15" s="13"/>
      <c r="U15" s="42"/>
    </row>
    <row r="16" spans="2:25" customFormat="1" x14ac:dyDescent="0.25">
      <c r="B16" s="9" t="s">
        <v>18</v>
      </c>
      <c r="C16" s="9"/>
      <c r="D16" s="35">
        <v>300</v>
      </c>
      <c r="E16" s="34"/>
      <c r="F16" s="34">
        <f>F10/$D$16</f>
        <v>213.06546976818348</v>
      </c>
      <c r="G16" s="34">
        <f t="shared" ref="G16:S16" si="4">G10/$D$16</f>
        <v>234.34118635227151</v>
      </c>
      <c r="H16" s="34">
        <f t="shared" si="4"/>
        <v>353.27013420707129</v>
      </c>
      <c r="I16" s="34">
        <f t="shared" si="4"/>
        <v>340.13237538655073</v>
      </c>
      <c r="J16" s="34">
        <f t="shared" si="4"/>
        <v>340.47290216908135</v>
      </c>
      <c r="K16" s="34">
        <f t="shared" si="4"/>
        <v>504.24771362035892</v>
      </c>
      <c r="L16" s="34">
        <f t="shared" si="4"/>
        <v>562.67138565778691</v>
      </c>
      <c r="M16" s="34">
        <f t="shared" si="4"/>
        <v>770.24611067772594</v>
      </c>
      <c r="N16" s="34">
        <f t="shared" si="4"/>
        <v>912.52088451077248</v>
      </c>
      <c r="O16" s="34">
        <f t="shared" si="4"/>
        <v>1001.276292693394</v>
      </c>
      <c r="P16" s="34">
        <f t="shared" si="4"/>
        <v>1306.8097380141578</v>
      </c>
      <c r="Q16" s="34">
        <f t="shared" si="4"/>
        <v>1418.3710476112897</v>
      </c>
      <c r="R16" s="34">
        <f t="shared" si="4"/>
        <v>1762.9110147609097</v>
      </c>
      <c r="S16" s="34">
        <f t="shared" si="4"/>
        <v>1966.5470781684205</v>
      </c>
      <c r="T16" s="13"/>
      <c r="U16" s="42"/>
    </row>
    <row r="17" spans="2:21" customFormat="1" x14ac:dyDescent="0.25">
      <c r="B17" s="9" t="s">
        <v>19</v>
      </c>
      <c r="C17" s="9"/>
      <c r="D17" s="35">
        <v>250</v>
      </c>
      <c r="E17" s="34"/>
      <c r="F17" s="34">
        <f>F11/$D$17</f>
        <v>2563.1391519022141</v>
      </c>
      <c r="G17" s="34">
        <f t="shared" ref="G17:S17" si="5">G11/$D$17</f>
        <v>3096.4513286668716</v>
      </c>
      <c r="H17" s="34">
        <f t="shared" si="5"/>
        <v>2999.3509078719994</v>
      </c>
      <c r="I17" s="34">
        <f t="shared" si="5"/>
        <v>3181.509325287619</v>
      </c>
      <c r="J17" s="34">
        <f t="shared" si="5"/>
        <v>3720.4163180986525</v>
      </c>
      <c r="K17" s="34">
        <f t="shared" si="5"/>
        <v>3713.0368798539221</v>
      </c>
      <c r="L17" s="34">
        <f t="shared" si="5"/>
        <v>3720.7527945161551</v>
      </c>
      <c r="M17" s="34">
        <f t="shared" si="5"/>
        <v>3769.9846776409313</v>
      </c>
      <c r="N17" s="34">
        <f t="shared" si="5"/>
        <v>4111.5041477533396</v>
      </c>
      <c r="O17" s="34">
        <f t="shared" si="5"/>
        <v>4047.0452294236579</v>
      </c>
      <c r="P17" s="34">
        <f t="shared" si="5"/>
        <v>4413.8801119010304</v>
      </c>
      <c r="Q17" s="34">
        <f t="shared" si="5"/>
        <v>4308.9696332113554</v>
      </c>
      <c r="R17" s="34">
        <f t="shared" si="5"/>
        <v>4021.9338221304761</v>
      </c>
      <c r="S17" s="34">
        <f t="shared" si="5"/>
        <v>4659.5964668992938</v>
      </c>
      <c r="T17" s="13"/>
      <c r="U17" s="43"/>
    </row>
    <row r="18" spans="2:21" customFormat="1" x14ac:dyDescent="0.25">
      <c r="B18" s="9" t="s">
        <v>20</v>
      </c>
      <c r="C18" s="9"/>
      <c r="D18" s="35">
        <v>250</v>
      </c>
      <c r="E18" s="34"/>
      <c r="F18" s="34">
        <f>F12/$D$18</f>
        <v>430.51195745014246</v>
      </c>
      <c r="G18" s="34">
        <f t="shared" ref="G18:S18" si="6">G12/$D$18</f>
        <v>906.26627254164862</v>
      </c>
      <c r="H18" s="34">
        <f t="shared" si="6"/>
        <v>1043.3323828229913</v>
      </c>
      <c r="I18" s="34">
        <f t="shared" si="6"/>
        <v>1357.4547291931528</v>
      </c>
      <c r="J18" s="34">
        <f t="shared" si="6"/>
        <v>1149.8872773079477</v>
      </c>
      <c r="K18" s="34">
        <f t="shared" si="6"/>
        <v>1289.4056608984349</v>
      </c>
      <c r="L18" s="34">
        <f t="shared" si="6"/>
        <v>1231.7754476300879</v>
      </c>
      <c r="M18" s="34">
        <f t="shared" si="6"/>
        <v>1397.9725588064452</v>
      </c>
      <c r="N18" s="34">
        <f t="shared" si="6"/>
        <v>1608.4432123663489</v>
      </c>
      <c r="O18" s="34">
        <f t="shared" si="6"/>
        <v>1597.6279486030103</v>
      </c>
      <c r="P18" s="34">
        <f t="shared" si="6"/>
        <v>1673.4300317918892</v>
      </c>
      <c r="Q18" s="34">
        <f t="shared" si="6"/>
        <v>1528.5169572579377</v>
      </c>
      <c r="R18" s="34">
        <f t="shared" si="6"/>
        <v>1901.9950865814833</v>
      </c>
      <c r="S18" s="34">
        <f t="shared" si="6"/>
        <v>1472.1841652772348</v>
      </c>
      <c r="T18" s="13"/>
      <c r="U18" s="42"/>
    </row>
    <row r="19" spans="2:21" customFormat="1" x14ac:dyDescent="0.25">
      <c r="B19" s="9" t="s">
        <v>21</v>
      </c>
      <c r="C19" s="9"/>
      <c r="D19" s="3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13"/>
      <c r="U19" s="42"/>
    </row>
    <row r="20" spans="2:21" customFormat="1" x14ac:dyDescent="0.25">
      <c r="B20" s="155" t="s">
        <v>22</v>
      </c>
      <c r="C20" s="155"/>
      <c r="D20" s="155"/>
      <c r="E20" s="32"/>
      <c r="F20" s="32">
        <f>SUM(F15:F18)</f>
        <v>4035.0867384151315</v>
      </c>
      <c r="G20" s="32">
        <f t="shared" ref="G20:R20" si="7">SUM(G15:G18)</f>
        <v>5095.9672542578292</v>
      </c>
      <c r="H20" s="32">
        <f t="shared" si="7"/>
        <v>5568.6048524817288</v>
      </c>
      <c r="I20" s="32">
        <f t="shared" si="7"/>
        <v>6251.7869494043525</v>
      </c>
      <c r="J20" s="32">
        <f t="shared" si="7"/>
        <v>6654.9498987230882</v>
      </c>
      <c r="K20" s="32">
        <f t="shared" si="7"/>
        <v>7251.3233345966519</v>
      </c>
      <c r="L20" s="32">
        <f t="shared" si="7"/>
        <v>7635.5690358590973</v>
      </c>
      <c r="M20" s="32">
        <f t="shared" si="7"/>
        <v>8377.7033043048159</v>
      </c>
      <c r="N20" s="32">
        <f t="shared" si="7"/>
        <v>9084.0038039124356</v>
      </c>
      <c r="O20" s="32">
        <f t="shared" si="7"/>
        <v>9480.023472072191</v>
      </c>
      <c r="P20" s="32">
        <f t="shared" si="7"/>
        <v>10030.493067431271</v>
      </c>
      <c r="Q20" s="32">
        <f t="shared" si="7"/>
        <v>10417.585971626044</v>
      </c>
      <c r="R20" s="32">
        <f t="shared" si="7"/>
        <v>10946.994766097516</v>
      </c>
      <c r="S20" s="32">
        <f>SUM(S15:S18)</f>
        <v>11899.342343706125</v>
      </c>
      <c r="T20" s="32"/>
      <c r="U20" s="42"/>
    </row>
    <row r="21" spans="2:21" customFormat="1" x14ac:dyDescent="0.25">
      <c r="B21" s="9" t="s">
        <v>23</v>
      </c>
      <c r="C21" s="36">
        <v>44</v>
      </c>
      <c r="D21" s="37"/>
      <c r="E21" s="38"/>
      <c r="F21" s="38">
        <f>F9*$C$21</f>
        <v>10934486.102688611</v>
      </c>
      <c r="G21" s="38">
        <f t="shared" ref="G21:S21" si="8">G9*$C$21</f>
        <v>11337591.760400897</v>
      </c>
      <c r="H21" s="38">
        <f>H9*$C$21</f>
        <v>15478998.8440516</v>
      </c>
      <c r="I21" s="38">
        <f t="shared" si="8"/>
        <v>18119514.857888795</v>
      </c>
      <c r="J21" s="38">
        <f t="shared" si="8"/>
        <v>19063088.89514577</v>
      </c>
      <c r="K21" s="38">
        <f t="shared" si="8"/>
        <v>23029156.658955954</v>
      </c>
      <c r="L21" s="38">
        <f t="shared" si="8"/>
        <v>27988876.18632688</v>
      </c>
      <c r="M21" s="38">
        <f t="shared" si="8"/>
        <v>32201399.43477222</v>
      </c>
      <c r="N21" s="38">
        <f t="shared" si="8"/>
        <v>32360269.382522069</v>
      </c>
      <c r="O21" s="38">
        <f t="shared" si="8"/>
        <v>37409776.817848101</v>
      </c>
      <c r="P21" s="38">
        <f t="shared" si="8"/>
        <v>34800126.051559336</v>
      </c>
      <c r="Q21" s="38">
        <f t="shared" si="8"/>
        <v>41734814.00280007</v>
      </c>
      <c r="R21" s="38">
        <f t="shared" si="8"/>
        <v>43034043.92264533</v>
      </c>
      <c r="S21" s="38">
        <f t="shared" si="8"/>
        <v>50173393.160367519</v>
      </c>
      <c r="T21" s="13"/>
      <c r="U21" s="42"/>
    </row>
    <row r="22" spans="2:21" customFormat="1" x14ac:dyDescent="0.25">
      <c r="B22" s="9" t="s">
        <v>24</v>
      </c>
      <c r="C22" s="36">
        <v>101</v>
      </c>
      <c r="D22" s="37"/>
      <c r="E22" s="38"/>
      <c r="F22" s="38">
        <f>F10*$C$22</f>
        <v>6455883.7339759599</v>
      </c>
      <c r="G22" s="38">
        <f>G10*$C$22</f>
        <v>7100537.9464738267</v>
      </c>
      <c r="H22" s="38">
        <f t="shared" ref="H22:S22" si="9">H10*$C$22</f>
        <v>10704085.066474261</v>
      </c>
      <c r="I22" s="38">
        <f t="shared" si="9"/>
        <v>10306010.974212488</v>
      </c>
      <c r="J22" s="38">
        <f t="shared" si="9"/>
        <v>10316328.935723165</v>
      </c>
      <c r="K22" s="38">
        <f t="shared" si="9"/>
        <v>15278705.722696876</v>
      </c>
      <c r="L22" s="38">
        <f t="shared" si="9"/>
        <v>17048942.985430945</v>
      </c>
      <c r="M22" s="38">
        <f t="shared" si="9"/>
        <v>23338457.153535094</v>
      </c>
      <c r="N22" s="38">
        <f t="shared" si="9"/>
        <v>27649382.800676405</v>
      </c>
      <c r="O22" s="38">
        <f t="shared" si="9"/>
        <v>30338671.668609839</v>
      </c>
      <c r="P22" s="38">
        <f t="shared" si="9"/>
        <v>39596335.061828978</v>
      </c>
      <c r="Q22" s="38">
        <f t="shared" si="9"/>
        <v>42976642.742622077</v>
      </c>
      <c r="R22" s="38">
        <f t="shared" si="9"/>
        <v>53416203.747255564</v>
      </c>
      <c r="S22" s="38">
        <f t="shared" si="9"/>
        <v>59586376.46850314</v>
      </c>
      <c r="T22" s="13"/>
      <c r="U22" s="42"/>
    </row>
    <row r="23" spans="2:21" customFormat="1" x14ac:dyDescent="0.25">
      <c r="B23" s="9" t="s">
        <v>25</v>
      </c>
      <c r="C23" s="36">
        <v>56</v>
      </c>
      <c r="D23" s="37"/>
      <c r="E23" s="38"/>
      <c r="F23" s="38">
        <f>F11*$C$23</f>
        <v>35883948.126630999</v>
      </c>
      <c r="G23" s="38">
        <f t="shared" ref="G23:S23" si="10">G11*$C$23</f>
        <v>43350318.601336196</v>
      </c>
      <c r="H23" s="38">
        <f t="shared" si="10"/>
        <v>41990912.710207991</v>
      </c>
      <c r="I23" s="38">
        <f t="shared" si="10"/>
        <v>44541130.554026671</v>
      </c>
      <c r="J23" s="38">
        <f t="shared" si="10"/>
        <v>52085828.453381136</v>
      </c>
      <c r="K23" s="38">
        <f t="shared" si="10"/>
        <v>51982516.317954905</v>
      </c>
      <c r="L23" s="38">
        <f t="shared" si="10"/>
        <v>52090539.123226173</v>
      </c>
      <c r="M23" s="38">
        <f t="shared" si="10"/>
        <v>52779785.48697304</v>
      </c>
      <c r="N23" s="38">
        <f t="shared" si="10"/>
        <v>57561058.06854675</v>
      </c>
      <c r="O23" s="38">
        <f t="shared" si="10"/>
        <v>56658633.211931214</v>
      </c>
      <c r="P23" s="38">
        <f t="shared" si="10"/>
        <v>61794321.566614434</v>
      </c>
      <c r="Q23" s="38">
        <f t="shared" si="10"/>
        <v>60325574.864958979</v>
      </c>
      <c r="R23" s="38">
        <f t="shared" si="10"/>
        <v>56307073.509826668</v>
      </c>
      <c r="S23" s="38">
        <f t="shared" si="10"/>
        <v>65234350.536590107</v>
      </c>
      <c r="T23" s="13"/>
      <c r="U23" s="42"/>
    </row>
    <row r="24" spans="2:21" customFormat="1" x14ac:dyDescent="0.25">
      <c r="B24" s="9" t="s">
        <v>26</v>
      </c>
      <c r="C24" s="36">
        <v>94</v>
      </c>
      <c r="D24" s="37"/>
      <c r="E24" s="38"/>
      <c r="F24" s="38">
        <f>F12*$C$24</f>
        <v>10117031.000078348</v>
      </c>
      <c r="G24" s="38">
        <f t="shared" ref="G24:S24" si="11">G12*$C$24</f>
        <v>21297257.40472874</v>
      </c>
      <c r="H24" s="38">
        <f t="shared" si="11"/>
        <v>24518310.996340297</v>
      </c>
      <c r="I24" s="38">
        <f t="shared" si="11"/>
        <v>31900186.136039093</v>
      </c>
      <c r="J24" s="38">
        <f t="shared" si="11"/>
        <v>27022351.016736768</v>
      </c>
      <c r="K24" s="38">
        <f t="shared" si="11"/>
        <v>30301033.031113222</v>
      </c>
      <c r="L24" s="38">
        <f t="shared" si="11"/>
        <v>28946723.019307066</v>
      </c>
      <c r="M24" s="38">
        <f t="shared" si="11"/>
        <v>32852355.131951462</v>
      </c>
      <c r="N24" s="38">
        <f t="shared" si="11"/>
        <v>37798415.490609199</v>
      </c>
      <c r="O24" s="38">
        <f t="shared" si="11"/>
        <v>37544256.792170741</v>
      </c>
      <c r="P24" s="38">
        <f t="shared" si="11"/>
        <v>39325605.747109391</v>
      </c>
      <c r="Q24" s="38">
        <f t="shared" si="11"/>
        <v>35920148.495561533</v>
      </c>
      <c r="R24" s="38">
        <f t="shared" si="11"/>
        <v>44696884.534664854</v>
      </c>
      <c r="S24" s="38">
        <f t="shared" si="11"/>
        <v>34596327.884015016</v>
      </c>
      <c r="T24" s="13"/>
      <c r="U24" s="42"/>
    </row>
    <row r="25" spans="2:21" customFormat="1" x14ac:dyDescent="0.25">
      <c r="B25" s="9" t="s">
        <v>27</v>
      </c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13"/>
      <c r="U25" s="42"/>
    </row>
    <row r="26" spans="2:21" customFormat="1" x14ac:dyDescent="0.25">
      <c r="B26" s="156" t="s">
        <v>28</v>
      </c>
      <c r="C26" s="157"/>
      <c r="D26" s="158"/>
      <c r="E26" s="39"/>
      <c r="F26" s="40">
        <f>SUM(F21:F24)</f>
        <v>63391348.963373922</v>
      </c>
      <c r="G26" s="40">
        <f>SUM(G21:G24)</f>
        <v>83085705.712939665</v>
      </c>
      <c r="H26" s="40">
        <f>SUM(H21:H24)</f>
        <v>92692307.617074162</v>
      </c>
      <c r="I26" s="40">
        <f t="shared" ref="I26:R26" si="12">SUM(I21:I24)</f>
        <v>104866842.52216704</v>
      </c>
      <c r="J26" s="40">
        <f t="shared" si="12"/>
        <v>108487597.30098686</v>
      </c>
      <c r="K26" s="40">
        <f t="shared" si="12"/>
        <v>120591411.73072095</v>
      </c>
      <c r="L26" s="40">
        <f t="shared" si="12"/>
        <v>126075081.31429106</v>
      </c>
      <c r="M26" s="40">
        <f t="shared" si="12"/>
        <v>141171997.20723182</v>
      </c>
      <c r="N26" s="40">
        <f t="shared" si="12"/>
        <v>155369125.74235442</v>
      </c>
      <c r="O26" s="40">
        <f t="shared" si="12"/>
        <v>161951338.49055991</v>
      </c>
      <c r="P26" s="40">
        <f t="shared" si="12"/>
        <v>175516388.42711213</v>
      </c>
      <c r="Q26" s="40">
        <f t="shared" si="12"/>
        <v>180957180.10594267</v>
      </c>
      <c r="R26" s="40">
        <f t="shared" si="12"/>
        <v>197454205.71439242</v>
      </c>
      <c r="S26" s="40">
        <f>SUM(S21:S24)</f>
        <v>209590448.04947579</v>
      </c>
      <c r="T26" s="41">
        <f>SUM(F26:S26)</f>
        <v>1921200978.8986225</v>
      </c>
      <c r="U26" s="42"/>
    </row>
    <row r="27" spans="2:21" customFormat="1" x14ac:dyDescent="0.25">
      <c r="B27" s="156" t="s">
        <v>29</v>
      </c>
      <c r="C27" s="157"/>
      <c r="D27" s="158"/>
      <c r="E27" s="41"/>
      <c r="F27" s="41">
        <f>F26*3500</f>
        <v>221869721371.80872</v>
      </c>
      <c r="G27" s="41">
        <f>G26*3500</f>
        <v>290799969995.28882</v>
      </c>
      <c r="H27" s="41">
        <f t="shared" ref="H27:S27" si="13">H26*3500</f>
        <v>324423076659.75958</v>
      </c>
      <c r="I27" s="41">
        <f t="shared" si="13"/>
        <v>367033948827.58466</v>
      </c>
      <c r="J27" s="41">
        <f t="shared" si="13"/>
        <v>379706590553.45398</v>
      </c>
      <c r="K27" s="41">
        <f t="shared" si="13"/>
        <v>422069941057.52332</v>
      </c>
      <c r="L27" s="41">
        <f t="shared" si="13"/>
        <v>441262784600.01874</v>
      </c>
      <c r="M27" s="41">
        <f t="shared" si="13"/>
        <v>494101990225.31134</v>
      </c>
      <c r="N27" s="41">
        <f t="shared" si="13"/>
        <v>543791940098.24048</v>
      </c>
      <c r="O27" s="41">
        <f t="shared" si="13"/>
        <v>566829684716.95972</v>
      </c>
      <c r="P27" s="41">
        <f t="shared" si="13"/>
        <v>614307359494.89246</v>
      </c>
      <c r="Q27" s="41">
        <f t="shared" si="13"/>
        <v>633350130370.79932</v>
      </c>
      <c r="R27" s="41">
        <f t="shared" si="13"/>
        <v>691089720000.37354</v>
      </c>
      <c r="S27" s="41">
        <f t="shared" si="13"/>
        <v>733566568173.16528</v>
      </c>
      <c r="T27" s="41">
        <f>SUM(F27:S27)</f>
        <v>6724203426145.1807</v>
      </c>
      <c r="U27" s="42"/>
    </row>
    <row r="28" spans="2:21" customFormat="1" x14ac:dyDescent="0.25">
      <c r="B28" s="156" t="s">
        <v>30</v>
      </c>
      <c r="C28" s="157"/>
      <c r="D28" s="158"/>
      <c r="E28" s="41"/>
      <c r="F28" s="41">
        <f>F27</f>
        <v>221869721371.80872</v>
      </c>
      <c r="G28" s="41">
        <f>G27*(1+8%)</f>
        <v>314063967594.91193</v>
      </c>
      <c r="H28" s="41">
        <f t="shared" ref="H28:S28" si="14">H27*(1+8%)</f>
        <v>350376922792.54034</v>
      </c>
      <c r="I28" s="41">
        <f t="shared" si="14"/>
        <v>396396664733.79144</v>
      </c>
      <c r="J28" s="41">
        <f t="shared" si="14"/>
        <v>410083117797.73035</v>
      </c>
      <c r="K28" s="41">
        <f t="shared" si="14"/>
        <v>455835536342.12518</v>
      </c>
      <c r="L28" s="41">
        <f t="shared" si="14"/>
        <v>476563807368.02026</v>
      </c>
      <c r="M28" s="41">
        <f t="shared" si="14"/>
        <v>533630149443.3363</v>
      </c>
      <c r="N28" s="41">
        <f t="shared" si="14"/>
        <v>587295295306.09973</v>
      </c>
      <c r="O28" s="41">
        <f t="shared" si="14"/>
        <v>612176059494.31653</v>
      </c>
      <c r="P28" s="41">
        <f t="shared" si="14"/>
        <v>663451948254.48389</v>
      </c>
      <c r="Q28" s="41">
        <f t="shared" si="14"/>
        <v>684018140800.46326</v>
      </c>
      <c r="R28" s="41">
        <f t="shared" si="14"/>
        <v>746376897600.40344</v>
      </c>
      <c r="S28" s="41">
        <f t="shared" si="14"/>
        <v>792251893627.01855</v>
      </c>
      <c r="T28" s="41">
        <f>SUM(F28:S28)</f>
        <v>7244390122527.0488</v>
      </c>
      <c r="U28" s="42"/>
    </row>
    <row r="29" spans="2:21" x14ac:dyDescent="0.25">
      <c r="B29" s="152" t="s">
        <v>31</v>
      </c>
      <c r="C29" s="153"/>
    </row>
  </sheetData>
  <mergeCells count="6">
    <mergeCell ref="B14:D14"/>
    <mergeCell ref="B20:D20"/>
    <mergeCell ref="B26:D26"/>
    <mergeCell ref="B27:D27"/>
    <mergeCell ref="B28:D28"/>
    <mergeCell ref="B29:C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B36" sqref="B36"/>
    </sheetView>
  </sheetViews>
  <sheetFormatPr baseColWidth="10" defaultRowHeight="15" x14ac:dyDescent="0.25"/>
  <cols>
    <col min="1" max="1" width="30.5703125" customWidth="1"/>
    <col min="2" max="2" width="47" customWidth="1"/>
    <col min="3" max="16" width="15.7109375" customWidth="1"/>
    <col min="17" max="17" width="22.28515625" customWidth="1"/>
    <col min="18" max="18" width="16.85546875" bestFit="1" customWidth="1"/>
  </cols>
  <sheetData>
    <row r="1" spans="1:19" x14ac:dyDescent="0.25">
      <c r="A1" s="164" t="s">
        <v>120</v>
      </c>
      <c r="B1" s="132" t="s">
        <v>102</v>
      </c>
      <c r="C1" s="133">
        <v>2017</v>
      </c>
      <c r="D1" s="133">
        <v>2018</v>
      </c>
      <c r="E1" s="133">
        <v>2019</v>
      </c>
      <c r="F1" s="133">
        <v>2020</v>
      </c>
      <c r="G1" s="133">
        <v>2021</v>
      </c>
      <c r="H1" s="133">
        <v>2022</v>
      </c>
      <c r="I1" s="133">
        <v>2023</v>
      </c>
      <c r="J1" s="133">
        <v>2024</v>
      </c>
      <c r="K1" s="133">
        <v>2025</v>
      </c>
      <c r="L1" s="133">
        <v>2026</v>
      </c>
      <c r="M1" s="133">
        <v>2027</v>
      </c>
      <c r="N1" s="133">
        <v>2028</v>
      </c>
      <c r="O1" s="133">
        <v>2029</v>
      </c>
      <c r="P1" s="133">
        <v>2030</v>
      </c>
      <c r="Q1" s="131" t="s">
        <v>103</v>
      </c>
    </row>
    <row r="2" spans="1:19" x14ac:dyDescent="0.25">
      <c r="A2" s="165"/>
      <c r="B2" s="31" t="s">
        <v>104</v>
      </c>
      <c r="C2" s="128">
        <f>+'EAU TCM'!F47</f>
        <v>258492352376.87659</v>
      </c>
      <c r="D2" s="128">
        <f>+'EAU TCM'!G47</f>
        <v>353798406601.33258</v>
      </c>
      <c r="E2" s="128">
        <f>+'EAU TCM'!H47</f>
        <v>395314619546.10107</v>
      </c>
      <c r="F2" s="128">
        <f>+'EAU TCM'!I47</f>
        <v>446177836194.55212</v>
      </c>
      <c r="G2" s="128">
        <f>+'EAU TCM'!J47</f>
        <v>463437412454.40338</v>
      </c>
      <c r="H2" s="128">
        <f>+'EAU TCM'!K47</f>
        <v>515521117247.52063</v>
      </c>
      <c r="I2" s="128">
        <f>+'EAU TCM'!L47</f>
        <v>542121358779.55426</v>
      </c>
      <c r="J2" s="128">
        <f>+'EAU TCM'!M47</f>
        <v>605170837653.46057</v>
      </c>
      <c r="K2" s="128">
        <f>+'EAU TCM'!N47</f>
        <v>664385564613.88147</v>
      </c>
      <c r="L2" s="128">
        <f>+'EAU TCM'!O47</f>
        <v>696547684535.93933</v>
      </c>
      <c r="M2" s="128">
        <f>+'EAU TCM'!P47</f>
        <v>755890792505.94604</v>
      </c>
      <c r="N2" s="128">
        <f>+'EAU TCM'!Q47</f>
        <v>781445401343.0564</v>
      </c>
      <c r="O2" s="128">
        <f>+'EAU TCM'!R47</f>
        <v>851404994945.55481</v>
      </c>
      <c r="P2" s="128">
        <f>+'EAU TCM'!S47</f>
        <v>904028370022.13757</v>
      </c>
      <c r="Q2" s="128">
        <f>SUM(C2:P2)</f>
        <v>8233736748820.3164</v>
      </c>
    </row>
    <row r="3" spans="1:19" x14ac:dyDescent="0.25">
      <c r="A3" s="165"/>
      <c r="B3" s="31" t="s">
        <v>105</v>
      </c>
      <c r="C3" s="128">
        <f>+'ODF Rural'!C9</f>
        <v>127616516967.53725</v>
      </c>
      <c r="D3" s="128">
        <f>+'ODF Rural'!D9</f>
        <v>149737296858.09003</v>
      </c>
      <c r="E3" s="128">
        <f>+'ODF Rural'!E9</f>
        <v>177160077572.7467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28">
        <f t="shared" ref="Q3:Q8" si="0">SUM(C3:P3)</f>
        <v>454513891398.37396</v>
      </c>
    </row>
    <row r="4" spans="1:19" x14ac:dyDescent="0.25">
      <c r="A4" s="165"/>
      <c r="B4" s="31" t="s">
        <v>119</v>
      </c>
      <c r="C4" s="128">
        <f>+'Sensib urb'!C7</f>
        <v>28775716045.28215</v>
      </c>
      <c r="D4" s="128">
        <f>+'Sensib urb'!D7</f>
        <v>29358542088.246521</v>
      </c>
      <c r="E4" s="128">
        <f>+'Sensib urb'!E7</f>
        <v>31355346335.786987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28">
        <f t="shared" si="0"/>
        <v>89489604469.315659</v>
      </c>
    </row>
    <row r="5" spans="1:19" x14ac:dyDescent="0.25">
      <c r="A5" s="165"/>
      <c r="B5" s="31" t="s">
        <v>107</v>
      </c>
      <c r="C5" s="128">
        <f>+'Lf tcm'!C6</f>
        <v>612431183376.79248</v>
      </c>
      <c r="D5" s="128">
        <f>+'Lf tcm'!D6</f>
        <v>668059302462.64526</v>
      </c>
      <c r="E5" s="128">
        <f>+'Lf tcm'!E6</f>
        <v>741656277532.41626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128">
        <f t="shared" si="0"/>
        <v>2022146763371.854</v>
      </c>
    </row>
    <row r="6" spans="1:19" x14ac:dyDescent="0.25">
      <c r="A6" s="165"/>
      <c r="B6" s="31" t="s">
        <v>108</v>
      </c>
      <c r="C6" s="128">
        <f>+'Li TCM'!C5</f>
        <v>144720000000</v>
      </c>
      <c r="D6" s="128">
        <f>+'Li TCM'!D5</f>
        <v>156297600000</v>
      </c>
      <c r="E6" s="128">
        <f>+'Li TCM'!E5</f>
        <v>156297600000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128">
        <f t="shared" si="0"/>
        <v>457315200000</v>
      </c>
    </row>
    <row r="7" spans="1:19" x14ac:dyDescent="0.25">
      <c r="A7" s="165"/>
      <c r="B7" s="147" t="s">
        <v>109</v>
      </c>
      <c r="C7" s="128">
        <f>+'LP TCM'!C5</f>
        <v>11500000000</v>
      </c>
      <c r="D7" s="128">
        <f>+'LP TCM'!D5</f>
        <v>12420000000</v>
      </c>
      <c r="E7" s="128">
        <f>+'LP TCM'!E5</f>
        <v>12420000000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28">
        <f t="shared" si="0"/>
        <v>36340000000</v>
      </c>
    </row>
    <row r="8" spans="1:19" x14ac:dyDescent="0.25">
      <c r="A8" s="166"/>
      <c r="B8" s="147" t="s">
        <v>110</v>
      </c>
      <c r="C8" s="128">
        <f>'BS TCM'!C5</f>
        <v>2347113666.6666665</v>
      </c>
      <c r="D8" s="128">
        <f>'BS TCM'!D5</f>
        <v>3780959760.0000005</v>
      </c>
      <c r="E8" s="128">
        <f>'BS TCM'!E5</f>
        <v>4880657880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28">
        <f t="shared" si="0"/>
        <v>11008731306.666668</v>
      </c>
    </row>
    <row r="9" spans="1:19" x14ac:dyDescent="0.25">
      <c r="A9" s="134" t="s">
        <v>103</v>
      </c>
      <c r="B9" s="134"/>
      <c r="C9" s="135">
        <f>SUM(C2:C8)</f>
        <v>1185882882433.1553</v>
      </c>
      <c r="D9" s="135">
        <f t="shared" ref="D9" si="1">SUM(D2:D8)</f>
        <v>1373452107770.3145</v>
      </c>
      <c r="E9" s="135">
        <f>SUM(E2:E8)</f>
        <v>1519084578867.051</v>
      </c>
      <c r="F9" s="135">
        <f t="shared" ref="F9:P9" si="2">SUM(F2:F8)</f>
        <v>446177836194.55212</v>
      </c>
      <c r="G9" s="135">
        <f t="shared" si="2"/>
        <v>463437412454.40338</v>
      </c>
      <c r="H9" s="135">
        <f t="shared" si="2"/>
        <v>515521117247.52063</v>
      </c>
      <c r="I9" s="135">
        <f t="shared" si="2"/>
        <v>542121358779.55426</v>
      </c>
      <c r="J9" s="135">
        <f t="shared" si="2"/>
        <v>605170837653.46057</v>
      </c>
      <c r="K9" s="135">
        <f t="shared" si="2"/>
        <v>664385564613.88147</v>
      </c>
      <c r="L9" s="135">
        <f t="shared" si="2"/>
        <v>696547684535.93933</v>
      </c>
      <c r="M9" s="135">
        <f t="shared" si="2"/>
        <v>755890792505.94604</v>
      </c>
      <c r="N9" s="135">
        <f t="shared" si="2"/>
        <v>781445401343.0564</v>
      </c>
      <c r="O9" s="135">
        <f t="shared" si="2"/>
        <v>851404994945.55481</v>
      </c>
      <c r="P9" s="135">
        <f t="shared" si="2"/>
        <v>904028370022.13757</v>
      </c>
      <c r="Q9" s="135">
        <f>SUM(Q2:Q8)</f>
        <v>11304550939366.525</v>
      </c>
      <c r="R9" s="148">
        <f>Q9/3500</f>
        <v>3229871696.9618645</v>
      </c>
      <c r="S9" s="148">
        <f>R9/14</f>
        <v>230705121.21156174</v>
      </c>
    </row>
    <row r="10" spans="1:19" x14ac:dyDescent="0.25">
      <c r="A10" s="134" t="s">
        <v>111</v>
      </c>
      <c r="B10" s="134"/>
      <c r="C10" s="135">
        <f>C9-C5</f>
        <v>573451699056.36279</v>
      </c>
      <c r="D10" s="135">
        <f>D9-D5</f>
        <v>705392805307.66919</v>
      </c>
      <c r="E10" s="135">
        <f>E9-E5</f>
        <v>777428301334.63477</v>
      </c>
      <c r="F10" s="135">
        <f t="shared" ref="F10:P10" si="3">F9-F5</f>
        <v>446177836194.55212</v>
      </c>
      <c r="G10" s="135">
        <f t="shared" si="3"/>
        <v>463437412454.40338</v>
      </c>
      <c r="H10" s="135">
        <f t="shared" si="3"/>
        <v>515521117247.52063</v>
      </c>
      <c r="I10" s="135">
        <f t="shared" si="3"/>
        <v>542121358779.55426</v>
      </c>
      <c r="J10" s="135">
        <f t="shared" si="3"/>
        <v>605170837653.46057</v>
      </c>
      <c r="K10" s="135">
        <f t="shared" si="3"/>
        <v>664385564613.88147</v>
      </c>
      <c r="L10" s="135">
        <f t="shared" si="3"/>
        <v>696547684535.93933</v>
      </c>
      <c r="M10" s="135">
        <f t="shared" si="3"/>
        <v>755890792505.94604</v>
      </c>
      <c r="N10" s="135">
        <f t="shared" si="3"/>
        <v>781445401343.0564</v>
      </c>
      <c r="O10" s="135">
        <f t="shared" si="3"/>
        <v>851404994945.55481</v>
      </c>
      <c r="P10" s="135">
        <f t="shared" si="3"/>
        <v>904028370022.13757</v>
      </c>
      <c r="Q10" s="135">
        <f>SUM(C10:P10)</f>
        <v>9282404175994.6738</v>
      </c>
    </row>
    <row r="13" spans="1:19" hidden="1" x14ac:dyDescent="0.25">
      <c r="B13" t="s">
        <v>102</v>
      </c>
      <c r="C13" s="128">
        <v>2017</v>
      </c>
      <c r="D13" s="128">
        <v>2018</v>
      </c>
      <c r="E13" s="128">
        <v>2019</v>
      </c>
      <c r="F13" s="128">
        <v>2020</v>
      </c>
      <c r="G13" s="128">
        <v>2021</v>
      </c>
      <c r="H13" s="128">
        <v>2022</v>
      </c>
      <c r="I13" s="128">
        <v>2023</v>
      </c>
      <c r="J13" s="128">
        <v>2024</v>
      </c>
      <c r="K13" s="128">
        <v>2025</v>
      </c>
      <c r="L13" s="128">
        <v>2026</v>
      </c>
      <c r="M13" s="128">
        <v>2027</v>
      </c>
      <c r="N13" s="128">
        <v>2028</v>
      </c>
      <c r="O13" s="128">
        <v>2029</v>
      </c>
      <c r="P13" s="128">
        <v>2030</v>
      </c>
      <c r="Q13" s="128" t="s">
        <v>103</v>
      </c>
      <c r="S13" s="151"/>
    </row>
    <row r="14" spans="1:19" hidden="1" x14ac:dyDescent="0.25">
      <c r="B14" t="s">
        <v>104</v>
      </c>
      <c r="C14" s="128">
        <v>258492352376.87643</v>
      </c>
      <c r="D14" s="128">
        <v>353798406601.33258</v>
      </c>
      <c r="E14" s="128">
        <v>395314619546.10089</v>
      </c>
      <c r="F14" s="128">
        <v>446177836194.55219</v>
      </c>
      <c r="G14" s="128">
        <v>463437412454.4032</v>
      </c>
      <c r="H14" s="128">
        <v>515521117247.52063</v>
      </c>
      <c r="I14" s="128">
        <v>542121358779.55408</v>
      </c>
      <c r="J14" s="128">
        <v>605170837653.46069</v>
      </c>
      <c r="K14" s="128">
        <v>664385564613.88135</v>
      </c>
      <c r="L14" s="128">
        <v>696547684535.93945</v>
      </c>
      <c r="M14" s="128">
        <v>755890792505.94592</v>
      </c>
      <c r="N14" s="128">
        <v>781445401343.05627</v>
      </c>
      <c r="O14" s="128">
        <v>851404994945.55444</v>
      </c>
      <c r="P14" s="128">
        <v>904028370022.13733</v>
      </c>
      <c r="Q14" s="128">
        <v>8233736748820.3164</v>
      </c>
      <c r="S14" s="151"/>
    </row>
    <row r="15" spans="1:19" hidden="1" x14ac:dyDescent="0.25">
      <c r="B15" t="s">
        <v>105</v>
      </c>
      <c r="C15" s="128">
        <v>127616516967.53717</v>
      </c>
      <c r="D15" s="128">
        <v>149737296858.09012</v>
      </c>
      <c r="E15" s="128">
        <v>177160077572.74664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454513891398.37396</v>
      </c>
      <c r="S15" s="151"/>
    </row>
    <row r="16" spans="1:19" hidden="1" x14ac:dyDescent="0.25">
      <c r="B16" t="s">
        <v>106</v>
      </c>
      <c r="C16" s="128">
        <v>28775716045.282154</v>
      </c>
      <c r="D16" s="128">
        <v>29358542088.246483</v>
      </c>
      <c r="E16" s="128">
        <v>31355346335.787022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89489604469.315659</v>
      </c>
      <c r="S16" s="151"/>
    </row>
    <row r="17" spans="2:19" hidden="1" x14ac:dyDescent="0.25">
      <c r="B17" t="s">
        <v>107</v>
      </c>
      <c r="C17" s="128">
        <v>612431183376.79272</v>
      </c>
      <c r="D17" s="128">
        <v>668059302462.64478</v>
      </c>
      <c r="E17" s="128">
        <v>741656277532.41675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2022146763371.8542</v>
      </c>
      <c r="S17" s="151"/>
    </row>
    <row r="18" spans="2:19" hidden="1" x14ac:dyDescent="0.25">
      <c r="B18" t="s">
        <v>108</v>
      </c>
      <c r="C18" s="128">
        <v>144720000000</v>
      </c>
      <c r="D18" s="128">
        <v>156297600000</v>
      </c>
      <c r="E18" s="128">
        <v>156297600000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457315200000</v>
      </c>
      <c r="S18" s="151"/>
    </row>
    <row r="19" spans="2:19" hidden="1" x14ac:dyDescent="0.25">
      <c r="B19" t="s">
        <v>109</v>
      </c>
      <c r="C19" s="128">
        <v>11500000000</v>
      </c>
      <c r="D19" s="128">
        <v>12420000000</v>
      </c>
      <c r="E19" s="128">
        <v>12420000000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36340000000</v>
      </c>
      <c r="S19" s="151"/>
    </row>
    <row r="20" spans="2:19" hidden="1" x14ac:dyDescent="0.25">
      <c r="B20" t="s">
        <v>110</v>
      </c>
      <c r="C20" s="128">
        <v>2347113666.666667</v>
      </c>
      <c r="D20" s="128">
        <v>3780959760</v>
      </c>
      <c r="E20" s="128">
        <v>4880657880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11008731306.666668</v>
      </c>
    </row>
    <row r="21" spans="2:19" hidden="1" x14ac:dyDescent="0.25">
      <c r="C21" s="128">
        <v>1185882882433.1553</v>
      </c>
      <c r="D21" s="128">
        <v>1373452107770.314</v>
      </c>
      <c r="E21" s="128">
        <v>1519084578867.0513</v>
      </c>
      <c r="F21" s="128">
        <v>446177836194.55219</v>
      </c>
      <c r="G21" s="128">
        <v>463437412454.4032</v>
      </c>
      <c r="H21" s="128">
        <v>515521117247.52063</v>
      </c>
      <c r="I21" s="128">
        <v>542121358779.55408</v>
      </c>
      <c r="J21" s="128">
        <v>605170837653.46069</v>
      </c>
      <c r="K21" s="128">
        <v>664385564613.88135</v>
      </c>
      <c r="L21" s="128">
        <v>696547684535.93945</v>
      </c>
      <c r="M21" s="128">
        <v>755890792505.94592</v>
      </c>
      <c r="N21" s="128">
        <v>781445401343.05627</v>
      </c>
      <c r="O21" s="128">
        <v>851404994945.55444</v>
      </c>
      <c r="P21" s="128">
        <v>904028370022.13733</v>
      </c>
      <c r="Q21" s="128">
        <v>11304550939366.525</v>
      </c>
    </row>
    <row r="22" spans="2:19" hidden="1" x14ac:dyDescent="0.25">
      <c r="C22" s="128">
        <v>573451699056.36243</v>
      </c>
      <c r="D22" s="128">
        <v>705392805307.66919</v>
      </c>
      <c r="E22" s="128">
        <v>777428301334.63452</v>
      </c>
      <c r="F22" s="128">
        <v>446177836194.55219</v>
      </c>
      <c r="G22" s="128">
        <v>463437412454.4032</v>
      </c>
      <c r="H22" s="128">
        <v>515521117247.52063</v>
      </c>
      <c r="I22" s="128">
        <v>542121358779.55408</v>
      </c>
      <c r="J22" s="128">
        <v>605170837653.46069</v>
      </c>
      <c r="K22" s="128">
        <v>664385564613.88135</v>
      </c>
      <c r="L22" s="128">
        <v>696547684535.93945</v>
      </c>
      <c r="M22" s="128">
        <v>755890792505.94592</v>
      </c>
      <c r="N22" s="128">
        <v>781445401343.05627</v>
      </c>
      <c r="O22" s="128">
        <v>851404994945.55444</v>
      </c>
      <c r="P22" s="128">
        <v>904028370022.13733</v>
      </c>
      <c r="Q22" s="128">
        <v>9282404175994.6719</v>
      </c>
    </row>
    <row r="23" spans="2:19" hidden="1" x14ac:dyDescent="0.25"/>
    <row r="24" spans="2:19" hidden="1" x14ac:dyDescent="0.25"/>
    <row r="25" spans="2:19" hidden="1" x14ac:dyDescent="0.25"/>
    <row r="26" spans="2:19" hidden="1" x14ac:dyDescent="0.25"/>
    <row r="27" spans="2:19" hidden="1" x14ac:dyDescent="0.25"/>
    <row r="28" spans="2:19" hidden="1" x14ac:dyDescent="0.25"/>
  </sheetData>
  <mergeCells count="1">
    <mergeCell ref="A1:A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11.42578125" style="2"/>
    <col min="2" max="2" width="36.140625" style="2" customWidth="1"/>
    <col min="3" max="3" width="16" style="2" customWidth="1"/>
    <col min="4" max="4" width="12.42578125" style="2" customWidth="1"/>
    <col min="5" max="5" width="12" style="2" customWidth="1"/>
    <col min="6" max="19" width="17" style="2" bestFit="1" customWidth="1"/>
    <col min="20" max="20" width="18.42578125" style="2" bestFit="1" customWidth="1"/>
    <col min="21" max="21" width="11.7109375" style="43" bestFit="1" customWidth="1"/>
    <col min="22" max="16384" width="11.42578125" style="2"/>
  </cols>
  <sheetData>
    <row r="1" spans="2:21" customFormat="1" x14ac:dyDescent="0.25">
      <c r="B1" t="s">
        <v>0</v>
      </c>
      <c r="U1" s="42"/>
    </row>
    <row r="2" spans="2:21" x14ac:dyDescent="0.25">
      <c r="B2" s="1" t="s">
        <v>1</v>
      </c>
      <c r="C2" s="1"/>
      <c r="E2" s="3">
        <v>2.8000000000000001E-2</v>
      </c>
      <c r="G2" s="4">
        <f>+F6*(1+0.028)^14</f>
        <v>1584160.4613740474</v>
      </c>
    </row>
    <row r="3" spans="2:21" customFormat="1" x14ac:dyDescent="0.25">
      <c r="B3" s="5" t="s">
        <v>2</v>
      </c>
      <c r="C3" s="5" t="s">
        <v>3</v>
      </c>
      <c r="D3" s="6" t="s">
        <v>4</v>
      </c>
      <c r="E3" s="7">
        <v>2016</v>
      </c>
      <c r="F3" s="8">
        <v>2017</v>
      </c>
      <c r="G3" s="7">
        <v>2018</v>
      </c>
      <c r="H3" s="8">
        <v>2019</v>
      </c>
      <c r="I3" s="7">
        <v>2020</v>
      </c>
      <c r="J3" s="8">
        <v>2021</v>
      </c>
      <c r="K3" s="7">
        <v>2022</v>
      </c>
      <c r="L3" s="8">
        <v>2023</v>
      </c>
      <c r="M3" s="7">
        <v>2024</v>
      </c>
      <c r="N3" s="8">
        <v>2025</v>
      </c>
      <c r="O3" s="7">
        <v>2026</v>
      </c>
      <c r="P3" s="8">
        <v>2027</v>
      </c>
      <c r="Q3" s="7">
        <v>2028</v>
      </c>
      <c r="R3" s="8">
        <v>2029</v>
      </c>
      <c r="S3" s="8">
        <v>2030</v>
      </c>
      <c r="T3" s="7" t="s">
        <v>5</v>
      </c>
      <c r="U3" s="42"/>
    </row>
    <row r="4" spans="2:21" customFormat="1" x14ac:dyDescent="0.25">
      <c r="B4" s="9" t="s">
        <v>6</v>
      </c>
      <c r="C4" s="9"/>
      <c r="D4" s="10"/>
      <c r="E4" s="11">
        <f>+E5/E8</f>
        <v>0.17035695060014894</v>
      </c>
      <c r="F4" s="11">
        <f t="shared" ref="F4:R4" si="0">+F5/F8</f>
        <v>0.21072991338300318</v>
      </c>
      <c r="G4" s="11">
        <f t="shared" si="0"/>
        <v>0.25911780231030257</v>
      </c>
      <c r="H4" s="11">
        <f t="shared" si="0"/>
        <v>0.31109749450501262</v>
      </c>
      <c r="I4" s="11">
        <f t="shared" si="0"/>
        <v>0.36664449212643119</v>
      </c>
      <c r="J4" s="11">
        <f t="shared" si="0"/>
        <v>0.42272302573012815</v>
      </c>
      <c r="K4" s="11">
        <f t="shared" si="0"/>
        <v>0.48162645326078907</v>
      </c>
      <c r="L4" s="11">
        <f t="shared" si="0"/>
        <v>0.54152305118421706</v>
      </c>
      <c r="M4" s="11">
        <f t="shared" si="0"/>
        <v>0.60511446791064927</v>
      </c>
      <c r="N4" s="11">
        <f t="shared" si="0"/>
        <v>0.67062723494210064</v>
      </c>
      <c r="O4" s="11">
        <f t="shared" si="0"/>
        <v>0.73614000197355212</v>
      </c>
      <c r="P4" s="11">
        <f t="shared" si="0"/>
        <v>0.80216948743978334</v>
      </c>
      <c r="Q4" s="11">
        <f t="shared" si="0"/>
        <v>0.86819897290601467</v>
      </c>
      <c r="R4" s="11">
        <f t="shared" si="0"/>
        <v>0.93422845837224588</v>
      </c>
      <c r="S4" s="11">
        <f>+S5/S8</f>
        <v>1</v>
      </c>
      <c r="T4" s="12"/>
      <c r="U4" s="42"/>
    </row>
    <row r="5" spans="2:21" customFormat="1" x14ac:dyDescent="0.25">
      <c r="B5" s="9" t="s">
        <v>7</v>
      </c>
      <c r="C5" s="9"/>
      <c r="D5" s="10"/>
      <c r="E5" s="44">
        <f>+'[1]ER SOFIA'!E5+'[1]ER SAVA'!E5+'[1]ER BETSIBOKA'!E5+'[1]ER SE'!E5+'[1]ER SO'!E5+'[1]ER ANOSY'!E5+'[1]ER ANALA'!E5+'[1]ER ANAMANGA'!E5+'[1]ER BONGOLAVA'!E5+'[1]ER BOENY'!E5+'[1]ER ANDROY'!E5+'[1]ER MELAKY'!E5+'[1]ER ITASY'!E5+'[1]ER IHOROMBE'!E5+'[1]ER HMATSIATRA'!E5+'[1]ER DIANA'!E5+'[1]ER ALAOTRA'!E5+'[1]ER MENABE'!E5+'[1]ER ANTSIANANA'!E5+'[1]ER MANIA'!E5+'[1]ER V7V'!E5+'[1]ER VAKANA'!E5</f>
        <v>3962087</v>
      </c>
      <c r="F5" s="44">
        <f>+'[1]ER SOFIA'!F5+'[1]ER SAVA'!F5+'[1]ER BETSIBOKA'!F5+'[1]ER SE'!F5+'[1]ER SO'!F5+'[1]ER ANOSY'!F5+'[1]ER ANALA'!F5+'[1]ER ANAMANGA'!F5+'[1]ER BONGOLAVA'!F5+'[1]ER BOENY'!F5+'[1]ER ANDROY'!F5+'[1]ER MELAKY'!F5+'[1]ER ITASY'!F5+'[1]ER IHOROMBE'!F5+'[1]ER HMATSIATRA'!F5+'[1]ER DIANA'!F5+'[1]ER ALAOTRA'!F5+'[1]ER MENABE'!F5+'[1]ER ANTSIANANA'!F5+'[1]ER MANIA'!F5+'[1]ER V7V'!F5+'[1]ER VAKANA'!F5</f>
        <v>5038293.3852204001</v>
      </c>
      <c r="G5" s="44">
        <f>+'[1]ER SOFIA'!G5+'[1]ER SAVA'!G5+'[1]ER BETSIBOKA'!G5+'[1]ER SE'!G5+'[1]ER SO'!G5+'[1]ER ANOSY'!G5+'[1]ER ANALA'!G5+'[1]ER ANAMANGA'!G5+'[1]ER BONGOLAVA'!G5+'[1]ER BOENY'!G5+'[1]ER ANDROY'!G5+'[1]ER MELAKY'!G5+'[1]ER ITASY'!G5+'[1]ER IHOROMBE'!G5+'[1]ER HMATSIATRA'!G5+'[1]ER DIANA'!G5+'[1]ER ALAOTRA'!G5+'[1]ER MENABE'!G5+'[1]ER ANTSIANANA'!G5+'[1]ER MANIA'!G5+'[1]ER V7V'!G5+'[1]ER VAKANA'!G5</f>
        <v>6368653.6481228918</v>
      </c>
      <c r="H5" s="44">
        <f>+'[1]ER SOFIA'!H5+'[1]ER SAVA'!H5+'[1]ER BETSIBOKA'!H5+'[1]ER SE'!H5+'[1]ER SO'!H5+'[1]ER ANOSY'!H5+'[1]ER ANALA'!H5+'[1]ER ANAMANGA'!H5+'[1]ER BONGOLAVA'!H5+'[1]ER BOENY'!H5+'[1]ER ANDROY'!H5+'[1]ER MELAKY'!H5+'[1]ER ITASY'!H5+'[1]ER IHOROMBE'!H5+'[1]ER HMATSIATRA'!H5+'[1]ER DIANA'!H5+'[1]ER ALAOTRA'!H5+'[1]ER MENABE'!H5+'[1]ER ANTSIANANA'!H5+'[1]ER MANIA'!H5+'[1]ER V7V'!H5+'[1]ER VAKANA'!H5</f>
        <v>7860316.028285075</v>
      </c>
      <c r="I5" s="44">
        <f>+'[1]ER SOFIA'!I5+'[1]ER SAVA'!I5+'[1]ER BETSIBOKA'!I5+'[1]ER SE'!I5+'[1]ER SO'!I5+'[1]ER ANOSY'!I5+'[1]ER ANALA'!I5+'[1]ER ANAMANGA'!I5+'[1]ER BONGOLAVA'!I5+'[1]ER BOENY'!I5+'[1]ER ANDROY'!I5+'[1]ER MELAKY'!I5+'[1]ER ITASY'!I5+'[1]ER IHOROMBE'!I5+'[1]ER HMATSIATRA'!I5+'[1]ER DIANA'!I5+'[1]ER ALAOTRA'!I5+'[1]ER MENABE'!I5+'[1]ER ANTSIANANA'!I5+'[1]ER MANIA'!I5+'[1]ER V7V'!I5+'[1]ER VAKANA'!I5</f>
        <v>9523175.193184074</v>
      </c>
      <c r="J5" s="44">
        <f>+'[1]ER SOFIA'!J5+'[1]ER SAVA'!J5+'[1]ER BETSIBOKA'!J5+'[1]ER SE'!J5+'[1]ER SO'!J5+'[1]ER ANOSY'!J5+'[1]ER ANALA'!J5+'[1]ER ANAMANGA'!J5+'[1]ER BONGOLAVA'!J5+'[1]ER BOENY'!J5+'[1]ER ANDROY'!J5+'[1]ER MELAKY'!J5+'[1]ER ITASY'!J5+'[1]ER IHOROMBE'!J5+'[1]ER HMATSIATRA'!J5+'[1]ER DIANA'!J5+'[1]ER ALAOTRA'!J5+'[1]ER MENABE'!J5+'[1]ER ANTSIANANA'!J5+'[1]ER MANIA'!J5+'[1]ER V7V'!J5+'[1]ER VAKANA'!J5</f>
        <v>11287184.597596524</v>
      </c>
      <c r="K5" s="44">
        <f>+'[1]ER SOFIA'!K5+'[1]ER SAVA'!K5+'[1]ER BETSIBOKA'!K5+'[1]ER SE'!K5+'[1]ER SO'!K5+'[1]ER ANOSY'!K5+'[1]ER ANALA'!K5+'[1]ER ANAMANGA'!K5+'[1]ER BONGOLAVA'!K5+'[1]ER BOENY'!K5+'[1]ER ANDROY'!K5+'[1]ER MELAKY'!K5+'[1]ER ITASY'!K5+'[1]ER IHOROMBE'!K5+'[1]ER HMATSIATRA'!K5+'[1]ER DIANA'!K5+'[1]ER ALAOTRA'!K5+'[1]ER MENABE'!K5+'[1]ER ANTSIANANA'!K5+'[1]ER MANIA'!K5+'[1]ER V7V'!K5+'[1]ER VAKANA'!K5</f>
        <v>13220052.214021264</v>
      </c>
      <c r="L5" s="44">
        <f>+'[1]ER SOFIA'!L5+'[1]ER SAVA'!L5+'[1]ER BETSIBOKA'!L5+'[1]ER SE'!L5+'[1]ER SO'!L5+'[1]ER ANOSY'!L5+'[1]ER ANALA'!L5+'[1]ER ANAMANGA'!L5+'[1]ER BONGOLAVA'!L5+'[1]ER BOENY'!L5+'[1]ER ANDROY'!L5+'[1]ER MELAKY'!L5+'[1]ER ITASY'!L5+'[1]ER IHOROMBE'!L5+'[1]ER HMATSIATRA'!L5+'[1]ER DIANA'!L5+'[1]ER ALAOTRA'!L5+'[1]ER MENABE'!L5+'[1]ER ANTSIANANA'!L5+'[1]ER MANIA'!L5+'[1]ER V7V'!L5+'[1]ER VAKANA'!L5</f>
        <v>15280335.883244257</v>
      </c>
      <c r="M5" s="44">
        <f>+'[1]ER SOFIA'!M5+'[1]ER SAVA'!M5+'[1]ER BETSIBOKA'!M5+'[1]ER SE'!M5+'[1]ER SO'!M5+'[1]ER ANOSY'!M5+'[1]ER ANALA'!M5+'[1]ER ANAMANGA'!M5+'[1]ER BONGOLAVA'!M5+'[1]ER BOENY'!M5+'[1]ER ANDROY'!M5+'[1]ER MELAKY'!M5+'[1]ER ITASY'!M5+'[1]ER IHOROMBE'!M5+'[1]ER HMATSIATRA'!M5+'[1]ER DIANA'!M5+'[1]ER ALAOTRA'!M5+'[1]ER MENABE'!M5+'[1]ER ANTSIANANA'!M5+'[1]ER MANIA'!M5+'[1]ER V7V'!M5+'[1]ER VAKANA'!M5</f>
        <v>17552808.068998363</v>
      </c>
      <c r="N5" s="44">
        <f>+'[1]ER SOFIA'!N5+'[1]ER SAVA'!N5+'[1]ER BETSIBOKA'!N5+'[1]ER SE'!N5+'[1]ER SO'!N5+'[1]ER ANOSY'!N5+'[1]ER ANALA'!N5+'[1]ER ANAMANGA'!N5+'[1]ER BONGOLAVA'!N5+'[1]ER BOENY'!N5+'[1]ER ANDROY'!N5+'[1]ER MELAKY'!N5+'[1]ER ITASY'!N5+'[1]ER IHOROMBE'!N5+'[1]ER HMATSIATRA'!N5+'[1]ER DIANA'!N5+'[1]ER ALAOTRA'!N5+'[1]ER MENABE'!N5+'[1]ER ANTSIANANA'!N5+'[1]ER MANIA'!N5+'[1]ER V7V'!N5+'[1]ER VAKANA'!N5</f>
        <v>19997852.859982315</v>
      </c>
      <c r="O5" s="44">
        <f>+'[1]ER SOFIA'!O5+'[1]ER SAVA'!O5+'[1]ER BETSIBOKA'!O5+'[1]ER SE'!O5+'[1]ER SO'!O5+'[1]ER ANOSY'!O5+'[1]ER ANALA'!O5+'[1]ER ANAMANGA'!O5+'[1]ER BONGOLAVA'!O5+'[1]ER BOENY'!O5+'[1]ER ANDROY'!O5+'[1]ER MELAKY'!O5+'[1]ER ITASY'!O5+'[1]ER IHOROMBE'!O5+'[1]ER HMATSIATRA'!O5+'[1]ER DIANA'!O5+'[1]ER ALAOTRA'!O5+'[1]ER MENABE'!O5+'[1]ER ANTSIANANA'!O5+'[1]ER MANIA'!O5+'[1]ER V7V'!O5+'[1]ER VAKANA'!O5</f>
        <v>22566058.757735275</v>
      </c>
      <c r="P5" s="44">
        <f>+'[1]ER SOFIA'!P5+'[1]ER SAVA'!P5+'[1]ER BETSIBOKA'!P5+'[1]ER SE'!P5+'[1]ER SO'!P5+'[1]ER ANOSY'!P5+'[1]ER ANALA'!P5+'[1]ER ANAMANGA'!P5+'[1]ER BONGOLAVA'!P5+'[1]ER BOENY'!P5+'[1]ER ANDROY'!P5+'[1]ER MELAKY'!P5+'[1]ER ITASY'!P5+'[1]ER IHOROMBE'!P5+'[1]ER HMATSIATRA'!P5+'[1]ER DIANA'!P5+'[1]ER ALAOTRA'!P5+'[1]ER MENABE'!P5+'[1]ER ANTSIANANA'!P5+'[1]ER MANIA'!P5+'[1]ER V7V'!P5+'[1]ER VAKANA'!P5</f>
        <v>25278689.166981999</v>
      </c>
      <c r="Q5" s="44">
        <f>+'[1]ER SOFIA'!Q5+'[1]ER SAVA'!Q5+'[1]ER BETSIBOKA'!Q5+'[1]ER SE'!Q5+'[1]ER SO'!Q5+'[1]ER ANOSY'!Q5+'[1]ER ANALA'!Q5+'[1]ER ANAMANGA'!Q5+'[1]ER BONGOLAVA'!Q5+'[1]ER BOENY'!Q5+'[1]ER ANDROY'!Q5+'[1]ER MELAKY'!Q5+'[1]ER ITASY'!Q5+'[1]ER IHOROMBE'!Q5+'[1]ER HMATSIATRA'!Q5+'[1]ER DIANA'!Q5+'[1]ER ALAOTRA'!Q5+'[1]ER MENABE'!Q5+'[1]ER ANTSIANANA'!Q5+'[1]ER MANIA'!Q5+'[1]ER V7V'!Q5+'[1]ER VAKANA'!Q5</f>
        <v>28125535.089080479</v>
      </c>
      <c r="R5" s="44">
        <f>+'[1]ER SOFIA'!R5+'[1]ER SAVA'!R5+'[1]ER BETSIBOKA'!R5+'[1]ER SE'!R5+'[1]ER SO'!R5+'[1]ER ANOSY'!R5+'[1]ER ANALA'!R5+'[1]ER ANAMANGA'!R5+'[1]ER BONGOLAVA'!R5+'[1]ER BOENY'!R5+'[1]ER ANDROY'!R5+'[1]ER MELAKY'!R5+'[1]ER ITASY'!R5+'[1]ER IHOROMBE'!R5+'[1]ER HMATSIATRA'!R5+'[1]ER DIANA'!R5+'[1]ER ALAOTRA'!R5+'[1]ER MENABE'!R5+'[1]ER ANTSIANANA'!R5+'[1]ER MANIA'!R5+'[1]ER V7V'!R5+'[1]ER VAKANA'!R5</f>
        <v>31111985.89050955</v>
      </c>
      <c r="S5" s="44">
        <f>+S8</f>
        <v>34234796.86239665</v>
      </c>
      <c r="T5" s="13"/>
      <c r="U5" s="42"/>
    </row>
    <row r="6" spans="2:21" customFormat="1" x14ac:dyDescent="0.25">
      <c r="B6" s="14" t="s">
        <v>8</v>
      </c>
      <c r="C6" s="14"/>
      <c r="D6" s="15"/>
      <c r="E6" s="45"/>
      <c r="F6" s="16">
        <f>F5-E5</f>
        <v>1076206.3852204001</v>
      </c>
      <c r="G6" s="16">
        <f>G5-F5</f>
        <v>1330360.2629024917</v>
      </c>
      <c r="H6" s="16">
        <f>H5-G5</f>
        <v>1491662.3801621832</v>
      </c>
      <c r="I6" s="16">
        <f>I5-H5</f>
        <v>1662859.164898999</v>
      </c>
      <c r="J6" s="16">
        <f t="shared" ref="J6:Q6" si="1">J5-I5</f>
        <v>1764009.4044124503</v>
      </c>
      <c r="K6" s="16">
        <f t="shared" si="1"/>
        <v>1932867.6164247394</v>
      </c>
      <c r="L6" s="16">
        <f t="shared" si="1"/>
        <v>2060283.6692229938</v>
      </c>
      <c r="M6" s="16">
        <f t="shared" si="1"/>
        <v>2272472.1857541054</v>
      </c>
      <c r="N6" s="16">
        <f t="shared" si="1"/>
        <v>2445044.7909839526</v>
      </c>
      <c r="O6" s="16">
        <f t="shared" si="1"/>
        <v>2568205.8977529593</v>
      </c>
      <c r="P6" s="16">
        <f t="shared" si="1"/>
        <v>2712630.4092467241</v>
      </c>
      <c r="Q6" s="16">
        <f t="shared" si="1"/>
        <v>2846845.9220984802</v>
      </c>
      <c r="R6" s="16">
        <f>R5-Q5</f>
        <v>2986450.8014290705</v>
      </c>
      <c r="S6" s="16">
        <f>S5-R5</f>
        <v>3122810.9718871005</v>
      </c>
      <c r="T6" s="17"/>
      <c r="U6" s="46"/>
    </row>
    <row r="7" spans="2:21" customFormat="1" x14ac:dyDescent="0.25">
      <c r="B7" s="14" t="s">
        <v>9</v>
      </c>
      <c r="C7" s="14"/>
      <c r="D7" s="18"/>
      <c r="E7" s="47"/>
      <c r="F7" s="47">
        <f>+'[1]ER SOFIA'!F7+'[1]ER SAVA'!F7+'[1]ER BETSIBOKA'!F7+'[1]ER SE'!F7+'[1]ER SO'!F7+'[1]ER ANOSY'!F7+'[1]ER ANALA'!F7+'[1]ER ANAMANGA'!F7+'[1]ER BONGOLAVA'!F7+'[1]ER BOENY'!F7+'[1]ER ANDROY'!F7+'[1]ER MELAKY'!F7+'[1]ER ITASY'!F7+'[1]ER IHOROMBE'!F7+'[1]ER HMATSIATRA'!F7+'[1]ER DIANA'!F7+'[1]ER ALAOTRA'!F7+'[1]ER MENABE'!F7+'[1]ER ANTSIANANA'!F7+'[1]ER MANIA'!F7+'[1]ER V7V'!F7+'[1]ER VAKANA'!F7</f>
        <v>1060843.4660569215</v>
      </c>
      <c r="G7" s="47">
        <f>+'[1]ER SOFIA'!G7+'[1]ER SAVA'!G7+'[1]ER BETSIBOKA'!G7+'[1]ER SE'!G7+'[1]ER SO'!G7+'[1]ER ANOSY'!G7+'[1]ER ANALA'!G7+'[1]ER ANAMANGA'!G7+'[1]ER BONGOLAVA'!G7+'[1]ER BOENY'!G7+'[1]ER ANDROY'!G7+'[1]ER MELAKY'!G7+'[1]ER ITASY'!G7+'[1]ER IHOROMBE'!G7+'[1]ER HMATSIATRA'!G7+'[1]ER DIANA'!G7+'[1]ER ALAOTRA'!G7+'[1]ER MENABE'!G7+'[1]ER ANTSIANANA'!G7+'[1]ER MANIA'!G7+'[1]ER V7V'!G7+'[1]ER VAKANA'!G7</f>
        <v>1328654.2962169226</v>
      </c>
      <c r="H7" s="47">
        <f>+'[1]ER SOFIA'!H7+'[1]ER SAVA'!H7+'[1]ER BETSIBOKA'!H7+'[1]ER SE'!H7+'[1]ER SO'!H7+'[1]ER ANOSY'!H7+'[1]ER ANALA'!H7+'[1]ER ANAMANGA'!H7+'[1]ER BONGOLAVA'!H7+'[1]ER BOENY'!H7+'[1]ER ANDROY'!H7+'[1]ER MELAKY'!H7+'[1]ER ITASY'!H7+'[1]ER IHOROMBE'!H7+'[1]ER HMATSIATRA'!H7+'[1]ER DIANA'!H7+'[1]ER ALAOTRA'!H7+'[1]ER MENABE'!H7+'[1]ER ANTSIANANA'!H7+'[1]ER MANIA'!H7+'[1]ER V7V'!H7+'[1]ER VAKANA'!H7</f>
        <v>1468447.291209769</v>
      </c>
      <c r="I7" s="47">
        <f>+'[1]ER SOFIA'!I7+'[1]ER SAVA'!I7+'[1]ER BETSIBOKA'!I7+'[1]ER SE'!I7+'[1]ER SO'!I7+'[1]ER ANOSY'!I7+'[1]ER ANALA'!I7+'[1]ER ANAMANGA'!I7+'[1]ER BONGOLAVA'!I7+'[1]ER BOENY'!I7+'[1]ER ANDROY'!I7+'[1]ER MELAKY'!I7+'[1]ER ITASY'!I7+'[1]ER IHOROMBE'!I7+'[1]ER HMATSIATRA'!I7+'[1]ER DIANA'!I7+'[1]ER ALAOTRA'!I7+'[1]ER MENABE'!I7+'[1]ER ANTSIANANA'!I7+'[1]ER MANIA'!I7+'[1]ER V7V'!I7+'[1]ER VAKANA'!I7</f>
        <v>1648587.8820972671</v>
      </c>
      <c r="J7" s="47">
        <f>+'[1]ER SOFIA'!J7+'[1]ER SAVA'!J7+'[1]ER BETSIBOKA'!J7+'[1]ER SE'!J7+'[1]ER SO'!J7+'[1]ER ANOSY'!J7+'[1]ER ANALA'!J7+'[1]ER ANAMANGA'!J7+'[1]ER BONGOLAVA'!J7+'[1]ER BOENY'!J7+'[1]ER ANDROY'!J7+'[1]ER MELAKY'!J7+'[1]ER ITASY'!J7+'[1]ER IHOROMBE'!J7+'[1]ER HMATSIATRA'!J7+'[1]ER DIANA'!J7+'[1]ER ALAOTRA'!J7+'[1]ER MENABE'!J7+'[1]ER ANTSIANANA'!J7+'[1]ER MANIA'!J7+'[1]ER V7V'!J7+'[1]ER VAKANA'!J7</f>
        <v>1752969.789846597</v>
      </c>
      <c r="K7" s="47">
        <f>+'[1]ER SOFIA'!K7+'[1]ER SAVA'!K7+'[1]ER BETSIBOKA'!K7+'[1]ER SE'!K7+'[1]ER SO'!K7+'[1]ER ANOSY'!K7+'[1]ER ANALA'!K7+'[1]ER ANAMANGA'!K7+'[1]ER BONGOLAVA'!K7+'[1]ER BOENY'!K7+'[1]ER ANDROY'!K7+'[1]ER MELAKY'!K7+'[1]ER ITASY'!K7+'[1]ER IHOROMBE'!K7+'[1]ER HMATSIATRA'!K7+'[1]ER DIANA'!K7+'[1]ER ALAOTRA'!K7+'[1]ER MENABE'!K7+'[1]ER ANTSIANANA'!K7+'[1]ER MANIA'!K7+'[1]ER V7V'!K7+'[1]ER VAKANA'!K7</f>
        <v>1925274.8733413781</v>
      </c>
      <c r="L7" s="47">
        <f>+'[1]ER SOFIA'!L7+'[1]ER SAVA'!L7+'[1]ER BETSIBOKA'!L7+'[1]ER SE'!L7+'[1]ER SO'!L7+'[1]ER ANOSY'!L7+'[1]ER ANALA'!L7+'[1]ER ANAMANGA'!L7+'[1]ER BONGOLAVA'!L7+'[1]ER BOENY'!L7+'[1]ER ANDROY'!L7+'[1]ER MELAKY'!L7+'[1]ER ITASY'!L7+'[1]ER IHOROMBE'!L7+'[1]ER HMATSIATRA'!L7+'[1]ER DIANA'!L7+'[1]ER ALAOTRA'!L7+'[1]ER MENABE'!L7+'[1]ER ANTSIANANA'!L7+'[1]ER MANIA'!L7+'[1]ER V7V'!L7+'[1]ER VAKANA'!L7</f>
        <v>2043044.2986504172</v>
      </c>
      <c r="M7" s="47">
        <f>+'[1]ER SOFIA'!M7+'[1]ER SAVA'!M7+'[1]ER BETSIBOKA'!M7+'[1]ER SE'!M7+'[1]ER SO'!M7+'[1]ER ANOSY'!M7+'[1]ER ANALA'!M7+'[1]ER ANAMANGA'!M7+'[1]ER BONGOLAVA'!M7+'[1]ER BOENY'!M7+'[1]ER ANDROY'!M7+'[1]ER MELAKY'!M7+'[1]ER ITASY'!M7+'[1]ER IHOROMBE'!M7+'[1]ER HMATSIATRA'!M7+'[1]ER DIANA'!M7+'[1]ER ALAOTRA'!M7+'[1]ER MENABE'!M7+'[1]ER ANTSIANANA'!M7+'[1]ER MANIA'!M7+'[1]ER V7V'!M7+'[1]ER VAKANA'!M7</f>
        <v>2254913.1294690757</v>
      </c>
      <c r="N7" s="47">
        <f>+'[1]ER SOFIA'!N7+'[1]ER SAVA'!N7+'[1]ER BETSIBOKA'!N7+'[1]ER SE'!N7+'[1]ER SO'!N7+'[1]ER ANOSY'!N7+'[1]ER ANALA'!N7+'[1]ER ANAMANGA'!N7+'[1]ER BONGOLAVA'!N7+'[1]ER BOENY'!N7+'[1]ER ANDROY'!N7+'[1]ER MELAKY'!N7+'[1]ER ITASY'!N7+'[1]ER IHOROMBE'!N7+'[1]ER HMATSIATRA'!N7+'[1]ER DIANA'!N7+'[1]ER ALAOTRA'!N7+'[1]ER MENABE'!N7+'[1]ER ANTSIANANA'!N7+'[1]ER MANIA'!N7+'[1]ER V7V'!N7+'[1]ER VAKANA'!N7</f>
        <v>2439203.7731677461</v>
      </c>
      <c r="O7" s="47">
        <f>+'[1]ER SOFIA'!O7+'[1]ER SAVA'!O7+'[1]ER BETSIBOKA'!O7+'[1]ER SE'!O7+'[1]ER SO'!O7+'[1]ER ANOSY'!O7+'[1]ER ANALA'!O7+'[1]ER ANAMANGA'!O7+'[1]ER BONGOLAVA'!O7+'[1]ER BOENY'!O7+'[1]ER ANDROY'!O7+'[1]ER MELAKY'!O7+'[1]ER ITASY'!O7+'[1]ER IHOROMBE'!O7+'[1]ER HMATSIATRA'!O7+'[1]ER DIANA'!O7+'[1]ER ALAOTRA'!O7+'[1]ER MENABE'!O7+'[1]ER ANTSIANANA'!O7+'[1]ER MANIA'!O7+'[1]ER V7V'!O7+'[1]ER VAKANA'!O7</f>
        <v>2561773.3827203242</v>
      </c>
      <c r="P7" s="47">
        <f>+'[1]ER SOFIA'!P7+'[1]ER SAVA'!P7+'[1]ER BETSIBOKA'!P7+'[1]ER SE'!P7+'[1]ER SO'!P7+'[1]ER ANOSY'!P7+'[1]ER ANALA'!P7+'[1]ER ANAMANGA'!P7+'[1]ER BONGOLAVA'!P7+'[1]ER BOENY'!P7+'[1]ER ANDROY'!P7+'[1]ER MELAKY'!P7+'[1]ER ITASY'!P7+'[1]ER IHOROMBE'!P7+'[1]ER HMATSIATRA'!P7+'[1]ER DIANA'!P7+'[1]ER ALAOTRA'!P7+'[1]ER MENABE'!P7+'[1]ER ANTSIANANA'!P7+'[1]ER MANIA'!P7+'[1]ER V7V'!P7+'[1]ER VAKANA'!P7</f>
        <v>2704782.4130447349</v>
      </c>
      <c r="Q7" s="47">
        <f>+'[1]ER SOFIA'!Q7+'[1]ER SAVA'!Q7+'[1]ER BETSIBOKA'!Q7+'[1]ER SE'!Q7+'[1]ER SO'!Q7+'[1]ER ANOSY'!Q7+'[1]ER ANALA'!Q7+'[1]ER ANAMANGA'!Q7+'[1]ER BONGOLAVA'!Q7+'[1]ER BOENY'!Q7+'[1]ER ANDROY'!Q7+'[1]ER MELAKY'!Q7+'[1]ER ITASY'!Q7+'[1]ER IHOROMBE'!Q7+'[1]ER HMATSIATRA'!Q7+'[1]ER DIANA'!Q7+'[1]ER ALAOTRA'!Q7+'[1]ER MENABE'!Q7+'[1]ER ANTSIANANA'!Q7+'[1]ER MANIA'!Q7+'[1]ER V7V'!Q7+'[1]ER VAKANA'!Q7</f>
        <v>2833401.4619643479</v>
      </c>
      <c r="R7" s="47">
        <f>+'[1]ER SOFIA'!R7+'[1]ER SAVA'!R7+'[1]ER BETSIBOKA'!R7+'[1]ER SE'!R7+'[1]ER SO'!R7+'[1]ER ANOSY'!R7+'[1]ER ANALA'!R7+'[1]ER ANAMANGA'!R7+'[1]ER BONGOLAVA'!R7+'[1]ER BOENY'!R7+'[1]ER ANDROY'!R7+'[1]ER MELAKY'!R7+'[1]ER ITASY'!R7+'[1]ER IHOROMBE'!R7+'[1]ER HMATSIATRA'!R7+'[1]ER DIANA'!R7+'[1]ER ALAOTRA'!R7+'[1]ER MENABE'!R7+'[1]ER ANTSIANANA'!R7+'[1]ER MANIA'!R7+'[1]ER V7V'!R7+'[1]ER VAKANA'!R7</f>
        <v>2987901.9843936563</v>
      </c>
      <c r="S7" s="47">
        <f>+'[1]ER SOFIA'!S7+'[1]ER SAVA'!S7+'[1]ER BETSIBOKA'!S7+'[1]ER SE'!S7+'[1]ER SO'!S7+'[1]ER ANOSY'!S7+'[1]ER ANALA'!S7+'[1]ER ANAMANGA'!S7+'[1]ER BONGOLAVA'!S7+'[1]ER BOENY'!S7+'[1]ER ANDROY'!S7+'[1]ER MELAKY'!S7+'[1]ER ITASY'!S7+'[1]ER IHOROMBE'!S7+'[1]ER HMATSIATRA'!S7+'[1]ER DIANA'!S7+'[1]ER ALAOTRA'!S7+'[1]ER MENABE'!S7+'[1]ER ANTSIANANA'!S7+'[1]ER MANIA'!S7+'[1]ER V7V'!S7+'[1]ER VAKANA'!S7</f>
        <v>3263213.6715030111</v>
      </c>
      <c r="T7" s="19"/>
      <c r="U7" s="46"/>
    </row>
    <row r="8" spans="2:21" customFormat="1" x14ac:dyDescent="0.25">
      <c r="B8" s="20" t="s">
        <v>10</v>
      </c>
      <c r="C8" s="20"/>
      <c r="D8" s="21"/>
      <c r="E8" s="22">
        <f>+'[1]ER SOFIA'!E8+'[1]ER SAVA'!E8+'[1]ER BETSIBOKA'!E8+'[1]ER SE'!E8+'[1]ER SO'!E8+'[1]ER ANOSY'!E8+'[1]ER ANALA'!E8+'[1]ER ANAMANGA'!E8+'[1]ER BONGOLAVA'!E8+'[1]ER BOENY'!E8+'[1]ER ANDROY'!E8+'[1]ER MELAKY'!E8+'[1]ER ITASY'!E8+'[1]ER IHOROMBE'!E8+'[1]ER HMATSIATRA'!E8+'[1]ER DIANA'!E8+'[1]ER ALAOTRA'!E8+'[1]ER MENABE'!E8+'[1]ER ANTSIANANA'!E8+'[1]ER MANIA'!E8+'[1]ER V7V'!E8+'[1]ER VAKANA'!E8</f>
        <v>23257560</v>
      </c>
      <c r="F8" s="22">
        <f>+'[1]ER SOFIA'!F8+'[1]ER SAVA'!F8+'[1]ER BETSIBOKA'!F8+'[1]ER SE'!F8+'[1]ER SO'!F8+'[1]ER ANOSY'!F8+'[1]ER ANALA'!F8+'[1]ER ANAMANGA'!F8+'[1]ER BONGOLAVA'!F8+'[1]ER BOENY'!F8+'[1]ER ANDROY'!F8+'[1]ER MELAKY'!F8+'[1]ER ITASY'!F8+'[1]ER IHOROMBE'!F8+'[1]ER HMATSIATRA'!F8+'[1]ER DIANA'!F8+'[1]ER ALAOTRA'!F8+'[1]ER MENABE'!F8+'[1]ER ANTSIANANA'!F8+'[1]ER MANIA'!F8+'[1]ER V7V'!F8+'[1]ER VAKANA'!F8</f>
        <v>23908771.680000003</v>
      </c>
      <c r="G8" s="22">
        <f>+'[1]ER SOFIA'!G8+'[1]ER SAVA'!G8+'[1]ER BETSIBOKA'!G8+'[1]ER SE'!G8+'[1]ER SO'!G8+'[1]ER ANOSY'!G8+'[1]ER ANALA'!G8+'[1]ER ANAMANGA'!G8+'[1]ER BONGOLAVA'!G8+'[1]ER BOENY'!G8+'[1]ER ANDROY'!G8+'[1]ER MELAKY'!G8+'[1]ER ITASY'!G8+'[1]ER IHOROMBE'!G8+'[1]ER HMATSIATRA'!G8+'[1]ER DIANA'!G8+'[1]ER ALAOTRA'!G8+'[1]ER MENABE'!G8+'[1]ER ANTSIANANA'!G8+'[1]ER MANIA'!G8+'[1]ER V7V'!G8+'[1]ER VAKANA'!G8</f>
        <v>24578217.287039999</v>
      </c>
      <c r="H8" s="22">
        <f>+'[1]ER SOFIA'!H8+'[1]ER SAVA'!H8+'[1]ER BETSIBOKA'!H8+'[1]ER SE'!H8+'[1]ER SO'!H8+'[1]ER ANOSY'!H8+'[1]ER ANALA'!H8+'[1]ER ANAMANGA'!H8+'[1]ER BONGOLAVA'!H8+'[1]ER BOENY'!H8+'[1]ER ANDROY'!H8+'[1]ER MELAKY'!H8+'[1]ER ITASY'!H8+'[1]ER IHOROMBE'!H8+'[1]ER HMATSIATRA'!H8+'[1]ER DIANA'!H8+'[1]ER ALAOTRA'!H8+'[1]ER MENABE'!H8+'[1]ER ANTSIANANA'!H8+'[1]ER MANIA'!H8+'[1]ER V7V'!H8+'[1]ER VAKANA'!H8</f>
        <v>25266407.37107712</v>
      </c>
      <c r="I8" s="22">
        <f>+'[1]ER SOFIA'!I8+'[1]ER SAVA'!I8+'[1]ER BETSIBOKA'!I8+'[1]ER SE'!I8+'[1]ER SO'!I8+'[1]ER ANOSY'!I8+'[1]ER ANALA'!I8+'[1]ER ANAMANGA'!I8+'[1]ER BONGOLAVA'!I8+'[1]ER BOENY'!I8+'[1]ER ANDROY'!I8+'[1]ER MELAKY'!I8+'[1]ER ITASY'!I8+'[1]ER IHOROMBE'!I8+'[1]ER HMATSIATRA'!I8+'[1]ER DIANA'!I8+'[1]ER ALAOTRA'!I8+'[1]ER MENABE'!I8+'[1]ER ANTSIANANA'!I8+'[1]ER MANIA'!I8+'[1]ER V7V'!I8+'[1]ER VAKANA'!I8</f>
        <v>25973866.777467277</v>
      </c>
      <c r="J8" s="22">
        <f>+'[1]ER SOFIA'!J8+'[1]ER SAVA'!J8+'[1]ER BETSIBOKA'!J8+'[1]ER SE'!J8+'[1]ER SO'!J8+'[1]ER ANOSY'!J8+'[1]ER ANALA'!J8+'[1]ER ANAMANGA'!J8+'[1]ER BONGOLAVA'!J8+'[1]ER BOENY'!J8+'[1]ER ANDROY'!J8+'[1]ER MELAKY'!J8+'[1]ER ITASY'!J8+'[1]ER IHOROMBE'!J8+'[1]ER HMATSIATRA'!J8+'[1]ER DIANA'!J8+'[1]ER ALAOTRA'!J8+'[1]ER MENABE'!J8+'[1]ER ANTSIANANA'!J8+'[1]ER MANIA'!J8+'[1]ER V7V'!J8+'[1]ER VAKANA'!J8</f>
        <v>26701135.047236364</v>
      </c>
      <c r="K8" s="22">
        <f>+'[1]ER SOFIA'!K8+'[1]ER SAVA'!K8+'[1]ER BETSIBOKA'!K8+'[1]ER SE'!K8+'[1]ER SO'!K8+'[1]ER ANOSY'!K8+'[1]ER ANALA'!K8+'[1]ER ANAMANGA'!K8+'[1]ER BONGOLAVA'!K8+'[1]ER BOENY'!K8+'[1]ER ANDROY'!K8+'[1]ER MELAKY'!K8+'[1]ER ITASY'!K8+'[1]ER IHOROMBE'!K8+'[1]ER HMATSIATRA'!K8+'[1]ER DIANA'!K8+'[1]ER ALAOTRA'!K8+'[1]ER MENABE'!K8+'[1]ER ANTSIANANA'!K8+'[1]ER MANIA'!K8+'[1]ER V7V'!K8+'[1]ER VAKANA'!K8</f>
        <v>27448766.828558989</v>
      </c>
      <c r="L8" s="22">
        <f>+'[1]ER SOFIA'!L8+'[1]ER SAVA'!L8+'[1]ER BETSIBOKA'!L8+'[1]ER SE'!L8+'[1]ER SO'!L8+'[1]ER ANOSY'!L8+'[1]ER ANALA'!L8+'[1]ER ANAMANGA'!L8+'[1]ER BONGOLAVA'!L8+'[1]ER BOENY'!L8+'[1]ER ANDROY'!L8+'[1]ER MELAKY'!L8+'[1]ER ITASY'!L8+'[1]ER IHOROMBE'!L8+'[1]ER HMATSIATRA'!L8+'[1]ER DIANA'!L8+'[1]ER ALAOTRA'!L8+'[1]ER MENABE'!L8+'[1]ER ANTSIANANA'!L8+'[1]ER MANIA'!L8+'[1]ER V7V'!L8+'[1]ER VAKANA'!L8</f>
        <v>28217332.299758635</v>
      </c>
      <c r="M8" s="22">
        <f>+'[1]ER SOFIA'!M8+'[1]ER SAVA'!M8+'[1]ER BETSIBOKA'!M8+'[1]ER SE'!M8+'[1]ER SO'!M8+'[1]ER ANOSY'!M8+'[1]ER ANALA'!M8+'[1]ER ANAMANGA'!M8+'[1]ER BONGOLAVA'!M8+'[1]ER BOENY'!M8+'[1]ER ANDROY'!M8+'[1]ER MELAKY'!M8+'[1]ER ITASY'!M8+'[1]ER IHOROMBE'!M8+'[1]ER HMATSIATRA'!M8+'[1]ER DIANA'!M8+'[1]ER ALAOTRA'!M8+'[1]ER MENABE'!M8+'[1]ER ANTSIANANA'!M8+'[1]ER MANIA'!M8+'[1]ER V7V'!M8+'[1]ER VAKANA'!M8</f>
        <v>29007417.604151875</v>
      </c>
      <c r="N8" s="22">
        <f>+'[1]ER SOFIA'!N8+'[1]ER SAVA'!N8+'[1]ER BETSIBOKA'!N8+'[1]ER SE'!N8+'[1]ER SO'!N8+'[1]ER ANOSY'!N8+'[1]ER ANALA'!N8+'[1]ER ANAMANGA'!N8+'[1]ER BONGOLAVA'!N8+'[1]ER BOENY'!N8+'[1]ER ANDROY'!N8+'[1]ER MELAKY'!N8+'[1]ER ITASY'!N8+'[1]ER IHOROMBE'!N8+'[1]ER HMATSIATRA'!N8+'[1]ER DIANA'!N8+'[1]ER ALAOTRA'!N8+'[1]ER MENABE'!N8+'[1]ER ANTSIANANA'!N8+'[1]ER MANIA'!N8+'[1]ER V7V'!N8+'[1]ER VAKANA'!N8</f>
        <v>29819625.297068126</v>
      </c>
      <c r="O8" s="22">
        <f>+'[1]ER SOFIA'!O8+'[1]ER SAVA'!O8+'[1]ER BETSIBOKA'!O8+'[1]ER SE'!O8+'[1]ER SO'!O8+'[1]ER ANOSY'!O8+'[1]ER ANALA'!O8+'[1]ER ANAMANGA'!O8+'[1]ER BONGOLAVA'!O8+'[1]ER BOENY'!O8+'[1]ER ANDROY'!O8+'[1]ER MELAKY'!O8+'[1]ER ITASY'!O8+'[1]ER IHOROMBE'!O8+'[1]ER HMATSIATRA'!O8+'[1]ER DIANA'!O8+'[1]ER ALAOTRA'!O8+'[1]ER MENABE'!O8+'[1]ER ANTSIANANA'!O8+'[1]ER MANIA'!O8+'[1]ER V7V'!O8+'[1]ER VAKANA'!O8</f>
        <v>30654574.805386033</v>
      </c>
      <c r="P8" s="22">
        <f>+'[1]ER SOFIA'!P8+'[1]ER SAVA'!P8+'[1]ER BETSIBOKA'!P8+'[1]ER SE'!P8+'[1]ER SO'!P8+'[1]ER ANOSY'!P8+'[1]ER ANALA'!P8+'[1]ER ANAMANGA'!P8+'[1]ER BONGOLAVA'!P8+'[1]ER BOENY'!P8+'[1]ER ANDROY'!P8+'[1]ER MELAKY'!P8+'[1]ER ITASY'!P8+'[1]ER IHOROMBE'!P8+'[1]ER HMATSIATRA'!P8+'[1]ER DIANA'!P8+'[1]ER ALAOTRA'!P8+'[1]ER MENABE'!P8+'[1]ER ANTSIANANA'!P8+'[1]ER MANIA'!P8+'[1]ER V7V'!P8+'[1]ER VAKANA'!P8</f>
        <v>31512902.899936844</v>
      </c>
      <c r="Q8" s="22">
        <f>+'[1]ER SOFIA'!Q8+'[1]ER SAVA'!Q8+'[1]ER BETSIBOKA'!Q8+'[1]ER SE'!Q8+'[1]ER SO'!Q8+'[1]ER ANOSY'!Q8+'[1]ER ANALA'!Q8+'[1]ER ANAMANGA'!Q8+'[1]ER BONGOLAVA'!Q8+'[1]ER BOENY'!Q8+'[1]ER ANDROY'!Q8+'[1]ER MELAKY'!Q8+'[1]ER ITASY'!Q8+'[1]ER IHOROMBE'!Q8+'[1]ER HMATSIATRA'!Q8+'[1]ER DIANA'!Q8+'[1]ER ALAOTRA'!Q8+'[1]ER MENABE'!Q8+'[1]ER ANTSIANANA'!Q8+'[1]ER MANIA'!Q8+'[1]ER V7V'!Q8+'[1]ER VAKANA'!Q8</f>
        <v>32395264.181135077</v>
      </c>
      <c r="R8" s="22">
        <f>+'[1]ER SOFIA'!R8+'[1]ER SAVA'!R8+'[1]ER BETSIBOKA'!R8+'[1]ER SE'!R8+'[1]ER SO'!R8+'[1]ER ANOSY'!R8+'[1]ER ANALA'!R8+'[1]ER ANAMANGA'!R8+'[1]ER BONGOLAVA'!R8+'[1]ER BOENY'!R8+'[1]ER ANDROY'!R8+'[1]ER MELAKY'!R8+'[1]ER ITASY'!R8+'[1]ER IHOROMBE'!R8+'[1]ER HMATSIATRA'!R8+'[1]ER DIANA'!R8+'[1]ER ALAOTRA'!R8+'[1]ER MENABE'!R8+'[1]ER ANTSIANANA'!R8+'[1]ER MANIA'!R8+'[1]ER V7V'!R8+'[1]ER VAKANA'!R8</f>
        <v>33302331.578206852</v>
      </c>
      <c r="S8" s="22">
        <f>+'[1]ER SOFIA'!S8+'[1]ER SAVA'!S8+'[1]ER BETSIBOKA'!S8+'[1]ER SE'!S8+'[1]ER SO'!S8+'[1]ER ANOSY'!S8+'[1]ER ANALA'!S8+'[1]ER ANAMANGA'!S8+'[1]ER BONGOLAVA'!S8+'[1]ER BOENY'!S8+'[1]ER ANDROY'!S8+'[1]ER MELAKY'!S8+'[1]ER ITASY'!S8+'[1]ER IHOROMBE'!S8+'[1]ER HMATSIATRA'!S8+'[1]ER DIANA'!S8+'[1]ER ALAOTRA'!S8+'[1]ER MENABE'!S8+'[1]ER ANTSIANANA'!S8+'[1]ER MANIA'!S8+'[1]ER V7V'!S8+'[1]ER VAKANA'!S8</f>
        <v>34234796.86239665</v>
      </c>
      <c r="T8" s="23"/>
      <c r="U8" s="23"/>
    </row>
    <row r="9" spans="2:21" customFormat="1" x14ac:dyDescent="0.25">
      <c r="B9" s="9" t="s">
        <v>11</v>
      </c>
      <c r="C9" s="24"/>
      <c r="D9" s="25"/>
      <c r="E9" s="26"/>
      <c r="F9" s="44">
        <f>+'[1]ER SOFIA'!F9+'[1]ER SAVA'!F9+'[1]ER BETSIBOKA'!F9+'[1]ER SE'!F9+'[1]ER SO'!F9+'[1]ER ANOSY'!F9+'[1]ER ANALA'!F9+'[1]ER ANAMANGA'!F9+'[1]ER BONGOLAVA'!F9+'[1]ER BOENY'!F9+'[1]ER ANDROY'!F9+'[1]ER MELAKY'!F9+'[1]ER ITASY'!F9+'[1]ER IHOROMBE'!F9+'[1]ER HMATSIATRA'!F9+'[1]ER DIANA'!F9+'[1]ER ALAOTRA'!F9+'[1]ER MENABE'!F9+'[1]ER ANTSIANANA'!F9+'[1]ER MANIA'!F9+'[1]ER V7V'!F9+'[1]ER VAKANA'!F9</f>
        <v>248511.0477883775</v>
      </c>
      <c r="G9" s="44">
        <f>+'[1]ER SOFIA'!G9+'[1]ER SAVA'!G9+'[1]ER BETSIBOKA'!G9+'[1]ER SE'!G9+'[1]ER SO'!G9+'[1]ER ANOSY'!G9+'[1]ER ANALA'!G9+'[1]ER ANAMANGA'!G9+'[1]ER BONGOLAVA'!G9+'[1]ER BOENY'!G9+'[1]ER ANDROY'!G9+'[1]ER MELAKY'!G9+'[1]ER ITASY'!G9+'[1]ER IHOROMBE'!G9+'[1]ER HMATSIATRA'!G9+'[1]ER DIANA'!G9+'[1]ER ALAOTRA'!G9+'[1]ER MENABE'!G9+'[1]ER ANTSIANANA'!G9+'[1]ER MANIA'!G9+'[1]ER V7V'!G9+'[1]ER VAKANA'!G9</f>
        <v>257672.54000911131</v>
      </c>
      <c r="H9" s="44">
        <f>+'[1]ER SOFIA'!H9+'[1]ER SAVA'!H9+'[1]ER BETSIBOKA'!H9+'[1]ER SE'!H9+'[1]ER SO'!H9+'[1]ER ANOSY'!H9+'[1]ER ANALA'!H9+'[1]ER ANAMANGA'!H9+'[1]ER BONGOLAVA'!H9+'[1]ER BOENY'!H9+'[1]ER ANDROY'!H9+'[1]ER MELAKY'!H9+'[1]ER ITASY'!H9+'[1]ER IHOROMBE'!H9+'[1]ER HMATSIATRA'!H9+'[1]ER DIANA'!H9+'[1]ER ALAOTRA'!H9+'[1]ER MENABE'!H9+'[1]ER ANTSIANANA'!H9+'[1]ER MANIA'!H9+'[1]ER V7V'!H9+'[1]ER VAKANA'!H9</f>
        <v>351795.4282739</v>
      </c>
      <c r="I9" s="44">
        <f>+'[1]ER SOFIA'!I9+'[1]ER SAVA'!I9+'[1]ER BETSIBOKA'!I9+'[1]ER SE'!I9+'[1]ER SO'!I9+'[1]ER ANOSY'!I9+'[1]ER ANALA'!I9+'[1]ER ANAMANGA'!I9+'[1]ER BONGOLAVA'!I9+'[1]ER BOENY'!I9+'[1]ER ANDROY'!I9+'[1]ER MELAKY'!I9+'[1]ER ITASY'!I9+'[1]ER IHOROMBE'!I9+'[1]ER HMATSIATRA'!I9+'[1]ER DIANA'!I9+'[1]ER ALAOTRA'!I9+'[1]ER MENABE'!I9+'[1]ER ANTSIANANA'!I9+'[1]ER MANIA'!I9+'[1]ER V7V'!I9+'[1]ER VAKANA'!I9</f>
        <v>411807.15586110897</v>
      </c>
      <c r="J9" s="44">
        <f>+'[1]ER SOFIA'!J9+'[1]ER SAVA'!J9+'[1]ER BETSIBOKA'!J9+'[1]ER SE'!J9+'[1]ER SO'!J9+'[1]ER ANOSY'!J9+'[1]ER ANALA'!J9+'[1]ER ANAMANGA'!J9+'[1]ER BONGOLAVA'!J9+'[1]ER BOENY'!J9+'[1]ER ANDROY'!J9+'[1]ER MELAKY'!J9+'[1]ER ITASY'!J9+'[1]ER IHOROMBE'!J9+'[1]ER HMATSIATRA'!J9+'[1]ER DIANA'!J9+'[1]ER ALAOTRA'!J9+'[1]ER MENABE'!J9+'[1]ER ANTSIANANA'!J9+'[1]ER MANIA'!J9+'[1]ER V7V'!J9+'[1]ER VAKANA'!J9</f>
        <v>433252.02034422202</v>
      </c>
      <c r="K9" s="44">
        <f>+'[1]ER SOFIA'!K9+'[1]ER SAVA'!K9+'[1]ER BETSIBOKA'!K9+'[1]ER SE'!K9+'[1]ER SO'!K9+'[1]ER ANOSY'!K9+'[1]ER ANALA'!K9+'[1]ER ANAMANGA'!K9+'[1]ER BONGOLAVA'!K9+'[1]ER BOENY'!K9+'[1]ER ANDROY'!K9+'[1]ER MELAKY'!K9+'[1]ER ITASY'!K9+'[1]ER IHOROMBE'!K9+'[1]ER HMATSIATRA'!K9+'[1]ER DIANA'!K9+'[1]ER ALAOTRA'!K9+'[1]ER MENABE'!K9+'[1]ER ANTSIANANA'!K9+'[1]ER MANIA'!K9+'[1]ER V7V'!K9+'[1]ER VAKANA'!K9</f>
        <v>523389.92406718078</v>
      </c>
      <c r="L9" s="44">
        <f>+'[1]ER SOFIA'!L9+'[1]ER SAVA'!L9+'[1]ER BETSIBOKA'!L9+'[1]ER SE'!L9+'[1]ER SO'!L9+'[1]ER ANOSY'!L9+'[1]ER ANALA'!L9+'[1]ER ANAMANGA'!L9+'[1]ER BONGOLAVA'!L9+'[1]ER BOENY'!L9+'[1]ER ANDROY'!L9+'[1]ER MELAKY'!L9+'[1]ER ITASY'!L9+'[1]ER IHOROMBE'!L9+'[1]ER HMATSIATRA'!L9+'[1]ER DIANA'!L9+'[1]ER ALAOTRA'!L9+'[1]ER MENABE'!L9+'[1]ER ANTSIANANA'!L9+'[1]ER MANIA'!L9+'[1]ER V7V'!L9+'[1]ER VAKANA'!L9</f>
        <v>636110.82241651998</v>
      </c>
      <c r="M9" s="44">
        <f>+'[1]ER SOFIA'!M9+'[1]ER SAVA'!M9+'[1]ER BETSIBOKA'!M9+'[1]ER SE'!M9+'[1]ER SO'!M9+'[1]ER ANOSY'!M9+'[1]ER ANALA'!M9+'[1]ER ANAMANGA'!M9+'[1]ER BONGOLAVA'!M9+'[1]ER BOENY'!M9+'[1]ER ANDROY'!M9+'[1]ER MELAKY'!M9+'[1]ER ITASY'!M9+'[1]ER IHOROMBE'!M9+'[1]ER HMATSIATRA'!M9+'[1]ER DIANA'!M9+'[1]ER ALAOTRA'!M9+'[1]ER MENABE'!M9+'[1]ER ANTSIANANA'!M9+'[1]ER MANIA'!M9+'[1]ER V7V'!M9+'[1]ER VAKANA'!M9</f>
        <v>731849.98715391406</v>
      </c>
      <c r="N9" s="44">
        <f>+'[1]ER SOFIA'!N9+'[1]ER SAVA'!N9+'[1]ER BETSIBOKA'!N9+'[1]ER SE'!N9+'[1]ER SO'!N9+'[1]ER ANOSY'!N9+'[1]ER ANALA'!N9+'[1]ER ANAMANGA'!N9+'[1]ER BONGOLAVA'!N9+'[1]ER BOENY'!N9+'[1]ER ANDROY'!N9+'[1]ER MELAKY'!N9+'[1]ER ITASY'!N9+'[1]ER IHOROMBE'!N9+'[1]ER HMATSIATRA'!N9+'[1]ER DIANA'!N9+'[1]ER ALAOTRA'!N9+'[1]ER MENABE'!N9+'[1]ER ANTSIANANA'!N9+'[1]ER MANIA'!N9+'[1]ER V7V'!N9+'[1]ER VAKANA'!N9</f>
        <v>735460.66778459249</v>
      </c>
      <c r="O9" s="44">
        <f>+'[1]ER SOFIA'!O9+'[1]ER SAVA'!O9+'[1]ER BETSIBOKA'!O9+'[1]ER SE'!O9+'[1]ER SO'!O9+'[1]ER ANOSY'!O9+'[1]ER ANALA'!O9+'[1]ER ANAMANGA'!O9+'[1]ER BONGOLAVA'!O9+'[1]ER BOENY'!O9+'[1]ER ANDROY'!O9+'[1]ER MELAKY'!O9+'[1]ER ITASY'!O9+'[1]ER IHOROMBE'!O9+'[1]ER HMATSIATRA'!O9+'[1]ER DIANA'!O9+'[1]ER ALAOTRA'!O9+'[1]ER MENABE'!O9+'[1]ER ANTSIANANA'!O9+'[1]ER MANIA'!O9+'[1]ER V7V'!O9+'[1]ER VAKANA'!O9</f>
        <v>850222.20040563866</v>
      </c>
      <c r="P9" s="44">
        <f>+'[1]ER SOFIA'!P9+'[1]ER SAVA'!P9+'[1]ER BETSIBOKA'!P9+'[1]ER SE'!P9+'[1]ER SO'!P9+'[1]ER ANOSY'!P9+'[1]ER ANALA'!P9+'[1]ER ANAMANGA'!P9+'[1]ER BONGOLAVA'!P9+'[1]ER BOENY'!P9+'[1]ER ANDROY'!P9+'[1]ER MELAKY'!P9+'[1]ER ITASY'!P9+'[1]ER IHOROMBE'!P9+'[1]ER HMATSIATRA'!P9+'[1]ER DIANA'!P9+'[1]ER ALAOTRA'!P9+'[1]ER MENABE'!P9+'[1]ER ANTSIANANA'!P9+'[1]ER MANIA'!P9+'[1]ER V7V'!P9+'[1]ER VAKANA'!P9</f>
        <v>790911.95571725757</v>
      </c>
      <c r="Q9" s="44">
        <f>+'[1]ER SOFIA'!Q9+'[1]ER SAVA'!Q9+'[1]ER BETSIBOKA'!Q9+'[1]ER SE'!Q9+'[1]ER SO'!Q9+'[1]ER ANOSY'!Q9+'[1]ER ANALA'!Q9+'[1]ER ANAMANGA'!Q9+'[1]ER BONGOLAVA'!Q9+'[1]ER BOENY'!Q9+'[1]ER ANDROY'!Q9+'[1]ER MELAKY'!Q9+'[1]ER ITASY'!Q9+'[1]ER IHOROMBE'!Q9+'[1]ER HMATSIATRA'!Q9+'[1]ER DIANA'!Q9+'[1]ER ALAOTRA'!Q9+'[1]ER MENABE'!Q9+'[1]ER ANTSIANANA'!Q9+'[1]ER MANIA'!Q9+'[1]ER V7V'!Q9+'[1]ER VAKANA'!Q9</f>
        <v>948518.50006363797</v>
      </c>
      <c r="R9" s="44">
        <f>+'[1]ER SOFIA'!R9+'[1]ER SAVA'!R9+'[1]ER BETSIBOKA'!R9+'[1]ER SE'!R9+'[1]ER SO'!R9+'[1]ER ANOSY'!R9+'[1]ER ANALA'!R9+'[1]ER ANAMANGA'!R9+'[1]ER BONGOLAVA'!R9+'[1]ER BOENY'!R9+'[1]ER ANDROY'!R9+'[1]ER MELAKY'!R9+'[1]ER ITASY'!R9+'[1]ER IHOROMBE'!R9+'[1]ER HMATSIATRA'!R9+'[1]ER DIANA'!R9+'[1]ER ALAOTRA'!R9+'[1]ER MENABE'!R9+'[1]ER ANTSIANANA'!R9+'[1]ER MANIA'!R9+'[1]ER V7V'!R9+'[1]ER VAKANA'!R9</f>
        <v>978046.45278739394</v>
      </c>
      <c r="S9" s="44">
        <f>+'[1]ER SOFIA'!S9+'[1]ER SAVA'!S9+'[1]ER BETSIBOKA'!S9+'[1]ER SE'!S9+'[1]ER SO'!S9+'[1]ER ANOSY'!S9+'[1]ER ANALA'!S9+'[1]ER ANAMANGA'!S9+'[1]ER BONGOLAVA'!S9+'[1]ER BOENY'!S9+'[1]ER ANDROY'!S9+'[1]ER MELAKY'!S9+'[1]ER ITASY'!S9+'[1]ER IHOROMBE'!S9+'[1]ER HMATSIATRA'!S9+'[1]ER DIANA'!S9+'[1]ER ALAOTRA'!S9+'[1]ER MENABE'!S9+'[1]ER ANTSIANANA'!S9+'[1]ER MANIA'!S9+'[1]ER V7V'!S9+'[1]ER VAKANA'!S9</f>
        <v>1140304.3900083527</v>
      </c>
      <c r="T9" s="27"/>
      <c r="U9" s="46"/>
    </row>
    <row r="10" spans="2:21" customFormat="1" x14ac:dyDescent="0.25">
      <c r="B10" s="9" t="s">
        <v>12</v>
      </c>
      <c r="C10" s="9"/>
      <c r="D10" s="28"/>
      <c r="E10" s="29"/>
      <c r="F10" s="44">
        <f>+'[1]ER SOFIA'!F10+'[1]ER SAVA'!F10+'[1]ER BETSIBOKA'!F10+'[1]ER SE'!F10+'[1]ER SO'!F10+'[1]ER ANOSY'!F10+'[1]ER ANALA'!F10+'[1]ER ANAMANGA'!F10+'[1]ER BONGOLAVA'!F10+'[1]ER BOENY'!F10+'[1]ER ANDROY'!F10+'[1]ER MELAKY'!F10+'[1]ER ITASY'!F10+'[1]ER IHOROMBE'!F10+'[1]ER HMATSIATRA'!F10+'[1]ER DIANA'!F10+'[1]ER ALAOTRA'!F10+'[1]ER MENABE'!F10+'[1]ER ANTSIANANA'!F10+'[1]ER MANIA'!F10+'[1]ER V7V'!F10+'[1]ER VAKANA'!F10</f>
        <v>63919.640930455047</v>
      </c>
      <c r="G10" s="44">
        <f>+'[1]ER SOFIA'!G10+'[1]ER SAVA'!G10+'[1]ER BETSIBOKA'!G10+'[1]ER SE'!G10+'[1]ER SO'!G10+'[1]ER ANOSY'!G10+'[1]ER ANALA'!G10+'[1]ER ANAMANGA'!G10+'[1]ER BONGOLAVA'!G10+'[1]ER BOENY'!G10+'[1]ER ANDROY'!G10+'[1]ER MELAKY'!G10+'[1]ER ITASY'!G10+'[1]ER IHOROMBE'!G10+'[1]ER HMATSIATRA'!G10+'[1]ER DIANA'!G10+'[1]ER ALAOTRA'!G10+'[1]ER MENABE'!G10+'[1]ER ANTSIANANA'!G10+'[1]ER MANIA'!G10+'[1]ER V7V'!G10+'[1]ER VAKANA'!G10</f>
        <v>70302.355905681456</v>
      </c>
      <c r="H10" s="44">
        <f>+'[1]ER SOFIA'!H10+'[1]ER SAVA'!H10+'[1]ER BETSIBOKA'!H10+'[1]ER SE'!H10+'[1]ER SO'!H10+'[1]ER ANOSY'!H10+'[1]ER ANALA'!H10+'[1]ER ANAMANGA'!H10+'[1]ER BONGOLAVA'!H10+'[1]ER BOENY'!H10+'[1]ER ANDROY'!H10+'[1]ER MELAKY'!H10+'[1]ER ITASY'!H10+'[1]ER IHOROMBE'!H10+'[1]ER HMATSIATRA'!H10+'[1]ER DIANA'!H10+'[1]ER ALAOTRA'!H10+'[1]ER MENABE'!H10+'[1]ER ANTSIANANA'!H10+'[1]ER MANIA'!H10+'[1]ER V7V'!H10+'[1]ER VAKANA'!H10</f>
        <v>105981.04026212139</v>
      </c>
      <c r="I10" s="44">
        <f>+'[1]ER SOFIA'!I10+'[1]ER SAVA'!I10+'[1]ER BETSIBOKA'!I10+'[1]ER SE'!I10+'[1]ER SO'!I10+'[1]ER ANOSY'!I10+'[1]ER ANALA'!I10+'[1]ER ANAMANGA'!I10+'[1]ER BONGOLAVA'!I10+'[1]ER BOENY'!I10+'[1]ER ANDROY'!I10+'[1]ER MELAKY'!I10+'[1]ER ITASY'!I10+'[1]ER IHOROMBE'!I10+'[1]ER HMATSIATRA'!I10+'[1]ER DIANA'!I10+'[1]ER ALAOTRA'!I10+'[1]ER MENABE'!I10+'[1]ER ANTSIANANA'!I10+'[1]ER MANIA'!I10+'[1]ER V7V'!I10+'[1]ER VAKANA'!I10</f>
        <v>102039.71261596523</v>
      </c>
      <c r="J10" s="44">
        <f>+'[1]ER SOFIA'!J10+'[1]ER SAVA'!J10+'[1]ER BETSIBOKA'!J10+'[1]ER SE'!J10+'[1]ER SO'!J10+'[1]ER ANOSY'!J10+'[1]ER ANALA'!J10+'[1]ER ANAMANGA'!J10+'[1]ER BONGOLAVA'!J10+'[1]ER BOENY'!J10+'[1]ER ANDROY'!J10+'[1]ER MELAKY'!J10+'[1]ER ITASY'!J10+'[1]ER IHOROMBE'!J10+'[1]ER HMATSIATRA'!J10+'[1]ER DIANA'!J10+'[1]ER ALAOTRA'!J10+'[1]ER MENABE'!J10+'[1]ER ANTSIANANA'!J10+'[1]ER MANIA'!J10+'[1]ER V7V'!J10+'[1]ER VAKANA'!J10</f>
        <v>102141.87065072441</v>
      </c>
      <c r="K10" s="44">
        <f>+'[1]ER SOFIA'!K10+'[1]ER SAVA'!K10+'[1]ER BETSIBOKA'!K10+'[1]ER SE'!K10+'[1]ER SO'!K10+'[1]ER ANOSY'!K10+'[1]ER ANALA'!K10+'[1]ER ANAMANGA'!K10+'[1]ER BONGOLAVA'!K10+'[1]ER BOENY'!K10+'[1]ER ANDROY'!K10+'[1]ER MELAKY'!K10+'[1]ER ITASY'!K10+'[1]ER IHOROMBE'!K10+'[1]ER HMATSIATRA'!K10+'[1]ER DIANA'!K10+'[1]ER ALAOTRA'!K10+'[1]ER MENABE'!K10+'[1]ER ANTSIANANA'!K10+'[1]ER MANIA'!K10+'[1]ER V7V'!K10+'[1]ER VAKANA'!K10</f>
        <v>151274.31408610768</v>
      </c>
      <c r="L10" s="44">
        <f>+'[1]ER SOFIA'!L10+'[1]ER SAVA'!L10+'[1]ER BETSIBOKA'!L10+'[1]ER SE'!L10+'[1]ER SO'!L10+'[1]ER ANOSY'!L10+'[1]ER ANALA'!L10+'[1]ER ANAMANGA'!L10+'[1]ER BONGOLAVA'!L10+'[1]ER BOENY'!L10+'[1]ER ANDROY'!L10+'[1]ER MELAKY'!L10+'[1]ER ITASY'!L10+'[1]ER IHOROMBE'!L10+'[1]ER HMATSIATRA'!L10+'[1]ER DIANA'!L10+'[1]ER ALAOTRA'!L10+'[1]ER MENABE'!L10+'[1]ER ANTSIANANA'!L10+'[1]ER MANIA'!L10+'[1]ER V7V'!L10+'[1]ER VAKANA'!L10</f>
        <v>168801.41569733608</v>
      </c>
      <c r="M10" s="44">
        <f>+'[1]ER SOFIA'!M10+'[1]ER SAVA'!M10+'[1]ER BETSIBOKA'!M10+'[1]ER SE'!M10+'[1]ER SO'!M10+'[1]ER ANOSY'!M10+'[1]ER ANALA'!M10+'[1]ER ANAMANGA'!M10+'[1]ER BONGOLAVA'!M10+'[1]ER BOENY'!M10+'[1]ER ANDROY'!M10+'[1]ER MELAKY'!M10+'[1]ER ITASY'!M10+'[1]ER IHOROMBE'!M10+'[1]ER HMATSIATRA'!M10+'[1]ER DIANA'!M10+'[1]ER ALAOTRA'!M10+'[1]ER MENABE'!M10+'[1]ER ANTSIANANA'!M10+'[1]ER MANIA'!M10+'[1]ER V7V'!M10+'[1]ER VAKANA'!M10</f>
        <v>231073.83320331777</v>
      </c>
      <c r="N10" s="44">
        <f>+'[1]ER SOFIA'!N10+'[1]ER SAVA'!N10+'[1]ER BETSIBOKA'!N10+'[1]ER SE'!N10+'[1]ER SO'!N10+'[1]ER ANOSY'!N10+'[1]ER ANALA'!N10+'[1]ER ANAMANGA'!N10+'[1]ER BONGOLAVA'!N10+'[1]ER BOENY'!N10+'[1]ER ANDROY'!N10+'[1]ER MELAKY'!N10+'[1]ER ITASY'!N10+'[1]ER IHOROMBE'!N10+'[1]ER HMATSIATRA'!N10+'[1]ER DIANA'!N10+'[1]ER ALAOTRA'!N10+'[1]ER MENABE'!N10+'[1]ER ANTSIANANA'!N10+'[1]ER MANIA'!N10+'[1]ER V7V'!N10+'[1]ER VAKANA'!N10</f>
        <v>273756.26535323175</v>
      </c>
      <c r="O10" s="44">
        <f>+'[1]ER SOFIA'!O10+'[1]ER SAVA'!O10+'[1]ER BETSIBOKA'!O10+'[1]ER SE'!O10+'[1]ER SO'!O10+'[1]ER ANOSY'!O10+'[1]ER ANALA'!O10+'[1]ER ANAMANGA'!O10+'[1]ER BONGOLAVA'!O10+'[1]ER BOENY'!O10+'[1]ER ANDROY'!O10+'[1]ER MELAKY'!O10+'[1]ER ITASY'!O10+'[1]ER IHOROMBE'!O10+'[1]ER HMATSIATRA'!O10+'[1]ER DIANA'!O10+'[1]ER ALAOTRA'!O10+'[1]ER MENABE'!O10+'[1]ER ANTSIANANA'!O10+'[1]ER MANIA'!O10+'[1]ER V7V'!O10+'[1]ER VAKANA'!O10</f>
        <v>300382.88780801819</v>
      </c>
      <c r="P10" s="44">
        <f>+'[1]ER SOFIA'!P10+'[1]ER SAVA'!P10+'[1]ER BETSIBOKA'!P10+'[1]ER SE'!P10+'[1]ER SO'!P10+'[1]ER ANOSY'!P10+'[1]ER ANALA'!P10+'[1]ER ANAMANGA'!P10+'[1]ER BONGOLAVA'!P10+'[1]ER BOENY'!P10+'[1]ER ANDROY'!P10+'[1]ER MELAKY'!P10+'[1]ER ITASY'!P10+'[1]ER IHOROMBE'!P10+'[1]ER HMATSIATRA'!P10+'[1]ER DIANA'!P10+'[1]ER ALAOTRA'!P10+'[1]ER MENABE'!P10+'[1]ER ANTSIANANA'!P10+'[1]ER MANIA'!P10+'[1]ER V7V'!P10+'[1]ER VAKANA'!P10</f>
        <v>392042.92140424735</v>
      </c>
      <c r="Q10" s="44">
        <f>+'[1]ER SOFIA'!Q10+'[1]ER SAVA'!Q10+'[1]ER BETSIBOKA'!Q10+'[1]ER SE'!Q10+'[1]ER SO'!Q10+'[1]ER ANOSY'!Q10+'[1]ER ANALA'!Q10+'[1]ER ANAMANGA'!Q10+'[1]ER BONGOLAVA'!Q10+'[1]ER BOENY'!Q10+'[1]ER ANDROY'!Q10+'[1]ER MELAKY'!Q10+'[1]ER ITASY'!Q10+'[1]ER IHOROMBE'!Q10+'[1]ER HMATSIATRA'!Q10+'[1]ER DIANA'!Q10+'[1]ER ALAOTRA'!Q10+'[1]ER MENABE'!Q10+'[1]ER ANTSIANANA'!Q10+'[1]ER MANIA'!Q10+'[1]ER V7V'!Q10+'[1]ER VAKANA'!Q10</f>
        <v>425511.31428338692</v>
      </c>
      <c r="R10" s="44">
        <f>+'[1]ER SOFIA'!R10+'[1]ER SAVA'!R10+'[1]ER BETSIBOKA'!R10+'[1]ER SE'!R10+'[1]ER SO'!R10+'[1]ER ANOSY'!R10+'[1]ER ANALA'!R10+'[1]ER ANAMANGA'!R10+'[1]ER BONGOLAVA'!R10+'[1]ER BOENY'!R10+'[1]ER ANDROY'!R10+'[1]ER MELAKY'!R10+'[1]ER ITASY'!R10+'[1]ER IHOROMBE'!R10+'[1]ER HMATSIATRA'!R10+'[1]ER DIANA'!R10+'[1]ER ALAOTRA'!R10+'[1]ER MENABE'!R10+'[1]ER ANTSIANANA'!R10+'[1]ER MANIA'!R10+'[1]ER V7V'!R10+'[1]ER VAKANA'!R10</f>
        <v>528873.30442827288</v>
      </c>
      <c r="S10" s="44">
        <f>+'[1]ER SOFIA'!S10+'[1]ER SAVA'!S10+'[1]ER BETSIBOKA'!S10+'[1]ER SE'!S10+'[1]ER SO'!S10+'[1]ER ANOSY'!S10+'[1]ER ANALA'!S10+'[1]ER ANAMANGA'!S10+'[1]ER BONGOLAVA'!S10+'[1]ER BOENY'!S10+'[1]ER ANDROY'!S10+'[1]ER MELAKY'!S10+'[1]ER ITASY'!S10+'[1]ER IHOROMBE'!S10+'[1]ER HMATSIATRA'!S10+'[1]ER DIANA'!S10+'[1]ER ALAOTRA'!S10+'[1]ER MENABE'!S10+'[1]ER ANTSIANANA'!S10+'[1]ER MANIA'!S10+'[1]ER V7V'!S10+'[1]ER VAKANA'!S10</f>
        <v>589964.12345052615</v>
      </c>
      <c r="T10" s="27"/>
      <c r="U10" s="46"/>
    </row>
    <row r="11" spans="2:21" customFormat="1" x14ac:dyDescent="0.25">
      <c r="B11" s="9" t="s">
        <v>13</v>
      </c>
      <c r="C11" s="9"/>
      <c r="D11" s="28"/>
      <c r="E11" s="29"/>
      <c r="F11" s="44">
        <f>+'[1]ER SOFIA'!F11+'[1]ER SAVA'!F11+'[1]ER BETSIBOKA'!F11+'[1]ER SE'!F11+'[1]ER SO'!F11+'[1]ER ANOSY'!F11+'[1]ER ANALA'!F11+'[1]ER ANAMANGA'!F11+'[1]ER BONGOLAVA'!F11+'[1]ER BOENY'!F11+'[1]ER ANDROY'!F11+'[1]ER MELAKY'!F11+'[1]ER ITASY'!F11+'[1]ER IHOROMBE'!F11+'[1]ER HMATSIATRA'!F11+'[1]ER DIANA'!F11+'[1]ER ALAOTRA'!F11+'[1]ER MENABE'!F11+'[1]ER ANTSIANANA'!F11+'[1]ER MANIA'!F11+'[1]ER V7V'!F11+'[1]ER VAKANA'!F11</f>
        <v>640784.78797555354</v>
      </c>
      <c r="G11" s="44">
        <f>+'[1]ER SOFIA'!G11+'[1]ER SAVA'!G11+'[1]ER BETSIBOKA'!G11+'[1]ER SE'!G11+'[1]ER SO'!G11+'[1]ER ANOSY'!G11+'[1]ER ANALA'!G11+'[1]ER ANAMANGA'!G11+'[1]ER BONGOLAVA'!G11+'[1]ER BOENY'!G11+'[1]ER ANDROY'!G11+'[1]ER MELAKY'!G11+'[1]ER ITASY'!G11+'[1]ER IHOROMBE'!G11+'[1]ER HMATSIATRA'!G11+'[1]ER DIANA'!G11+'[1]ER ALAOTRA'!G11+'[1]ER MENABE'!G11+'[1]ER ANTSIANANA'!G11+'[1]ER MANIA'!G11+'[1]ER V7V'!G11+'[1]ER VAKANA'!G11</f>
        <v>774112.83216671785</v>
      </c>
      <c r="H11" s="44">
        <f>+'[1]ER SOFIA'!H11+'[1]ER SAVA'!H11+'[1]ER BETSIBOKA'!H11+'[1]ER SE'!H11+'[1]ER SO'!H11+'[1]ER ANOSY'!H11+'[1]ER ANALA'!H11+'[1]ER ANAMANGA'!H11+'[1]ER BONGOLAVA'!H11+'[1]ER BOENY'!H11+'[1]ER ANDROY'!H11+'[1]ER MELAKY'!H11+'[1]ER ITASY'!H11+'[1]ER IHOROMBE'!H11+'[1]ER HMATSIATRA'!H11+'[1]ER DIANA'!H11+'[1]ER ALAOTRA'!H11+'[1]ER MENABE'!H11+'[1]ER ANTSIANANA'!H11+'[1]ER MANIA'!H11+'[1]ER V7V'!H11+'[1]ER VAKANA'!H11</f>
        <v>749837.72696799983</v>
      </c>
      <c r="I11" s="44">
        <f>+'[1]ER SOFIA'!I11+'[1]ER SAVA'!I11+'[1]ER BETSIBOKA'!I11+'[1]ER SE'!I11+'[1]ER SO'!I11+'[1]ER ANOSY'!I11+'[1]ER ANALA'!I11+'[1]ER ANAMANGA'!I11+'[1]ER BONGOLAVA'!I11+'[1]ER BOENY'!I11+'[1]ER ANDROY'!I11+'[1]ER MELAKY'!I11+'[1]ER ITASY'!I11+'[1]ER IHOROMBE'!I11+'[1]ER HMATSIATRA'!I11+'[1]ER DIANA'!I11+'[1]ER ALAOTRA'!I11+'[1]ER MENABE'!I11+'[1]ER ANTSIANANA'!I11+'[1]ER MANIA'!I11+'[1]ER V7V'!I11+'[1]ER VAKANA'!I11</f>
        <v>795377.33132190478</v>
      </c>
      <c r="J11" s="44">
        <f>+'[1]ER SOFIA'!J11+'[1]ER SAVA'!J11+'[1]ER BETSIBOKA'!J11+'[1]ER SE'!J11+'[1]ER SO'!J11+'[1]ER ANOSY'!J11+'[1]ER ANALA'!J11+'[1]ER ANAMANGA'!J11+'[1]ER BONGOLAVA'!J11+'[1]ER BOENY'!J11+'[1]ER ANDROY'!J11+'[1]ER MELAKY'!J11+'[1]ER ITASY'!J11+'[1]ER IHOROMBE'!J11+'[1]ER HMATSIATRA'!J11+'[1]ER DIANA'!J11+'[1]ER ALAOTRA'!J11+'[1]ER MENABE'!J11+'[1]ER ANTSIANANA'!J11+'[1]ER MANIA'!J11+'[1]ER V7V'!J11+'[1]ER VAKANA'!J11</f>
        <v>930104.07952466316</v>
      </c>
      <c r="K11" s="44">
        <f>+'[1]ER SOFIA'!K11+'[1]ER SAVA'!K11+'[1]ER BETSIBOKA'!K11+'[1]ER SE'!K11+'[1]ER SO'!K11+'[1]ER ANOSY'!K11+'[1]ER ANALA'!K11+'[1]ER ANAMANGA'!K11+'[1]ER BONGOLAVA'!K11+'[1]ER BOENY'!K11+'[1]ER ANDROY'!K11+'[1]ER MELAKY'!K11+'[1]ER ITASY'!K11+'[1]ER IHOROMBE'!K11+'[1]ER HMATSIATRA'!K11+'[1]ER DIANA'!K11+'[1]ER ALAOTRA'!K11+'[1]ER MENABE'!K11+'[1]ER ANTSIANANA'!K11+'[1]ER MANIA'!K11+'[1]ER V7V'!K11+'[1]ER VAKANA'!K11</f>
        <v>928259.21996348049</v>
      </c>
      <c r="L11" s="44">
        <f>+'[1]ER SOFIA'!L11+'[1]ER SAVA'!L11+'[1]ER BETSIBOKA'!L11+'[1]ER SE'!L11+'[1]ER SO'!L11+'[1]ER ANOSY'!L11+'[1]ER ANALA'!L11+'[1]ER ANAMANGA'!L11+'[1]ER BONGOLAVA'!L11+'[1]ER BOENY'!L11+'[1]ER ANDROY'!L11+'[1]ER MELAKY'!L11+'[1]ER ITASY'!L11+'[1]ER IHOROMBE'!L11+'[1]ER HMATSIATRA'!L11+'[1]ER DIANA'!L11+'[1]ER ALAOTRA'!L11+'[1]ER MENABE'!L11+'[1]ER ANTSIANANA'!L11+'[1]ER MANIA'!L11+'[1]ER V7V'!L11+'[1]ER VAKANA'!L11</f>
        <v>930188.19862903876</v>
      </c>
      <c r="M11" s="44">
        <f>+'[1]ER SOFIA'!M11+'[1]ER SAVA'!M11+'[1]ER BETSIBOKA'!M11+'[1]ER SE'!M11+'[1]ER SO'!M11+'[1]ER ANOSY'!M11+'[1]ER ANALA'!M11+'[1]ER ANAMANGA'!M11+'[1]ER BONGOLAVA'!M11+'[1]ER BOENY'!M11+'[1]ER ANDROY'!M11+'[1]ER MELAKY'!M11+'[1]ER ITASY'!M11+'[1]ER IHOROMBE'!M11+'[1]ER HMATSIATRA'!M11+'[1]ER DIANA'!M11+'[1]ER ALAOTRA'!M11+'[1]ER MENABE'!M11+'[1]ER ANTSIANANA'!M11+'[1]ER MANIA'!M11+'[1]ER V7V'!M11+'[1]ER VAKANA'!M11</f>
        <v>942496.1694102328</v>
      </c>
      <c r="N11" s="44">
        <f>+'[1]ER SOFIA'!N11+'[1]ER SAVA'!N11+'[1]ER BETSIBOKA'!N11+'[1]ER SE'!N11+'[1]ER SO'!N11+'[1]ER ANOSY'!N11+'[1]ER ANALA'!N11+'[1]ER ANAMANGA'!N11+'[1]ER BONGOLAVA'!N11+'[1]ER BOENY'!N11+'[1]ER ANDROY'!N11+'[1]ER MELAKY'!N11+'[1]ER ITASY'!N11+'[1]ER IHOROMBE'!N11+'[1]ER HMATSIATRA'!N11+'[1]ER DIANA'!N11+'[1]ER ALAOTRA'!N11+'[1]ER MENABE'!N11+'[1]ER ANTSIANANA'!N11+'[1]ER MANIA'!N11+'[1]ER V7V'!N11+'[1]ER VAKANA'!N11</f>
        <v>1027876.0369383348</v>
      </c>
      <c r="O11" s="44">
        <f>+'[1]ER SOFIA'!O11+'[1]ER SAVA'!O11+'[1]ER BETSIBOKA'!O11+'[1]ER SE'!O11+'[1]ER SO'!O11+'[1]ER ANOSY'!O11+'[1]ER ANALA'!O11+'[1]ER ANAMANGA'!O11+'[1]ER BONGOLAVA'!O11+'[1]ER BOENY'!O11+'[1]ER ANDROY'!O11+'[1]ER MELAKY'!O11+'[1]ER ITASY'!O11+'[1]ER IHOROMBE'!O11+'[1]ER HMATSIATRA'!O11+'[1]ER DIANA'!O11+'[1]ER ALAOTRA'!O11+'[1]ER MENABE'!O11+'[1]ER ANTSIANANA'!O11+'[1]ER MANIA'!O11+'[1]ER V7V'!O11+'[1]ER VAKANA'!O11</f>
        <v>1011761.3073559145</v>
      </c>
      <c r="P11" s="44">
        <f>+'[1]ER SOFIA'!P11+'[1]ER SAVA'!P11+'[1]ER BETSIBOKA'!P11+'[1]ER SE'!P11+'[1]ER SO'!P11+'[1]ER ANOSY'!P11+'[1]ER ANALA'!P11+'[1]ER ANAMANGA'!P11+'[1]ER BONGOLAVA'!P11+'[1]ER BOENY'!P11+'[1]ER ANDROY'!P11+'[1]ER MELAKY'!P11+'[1]ER ITASY'!P11+'[1]ER IHOROMBE'!P11+'[1]ER HMATSIATRA'!P11+'[1]ER DIANA'!P11+'[1]ER ALAOTRA'!P11+'[1]ER MENABE'!P11+'[1]ER ANTSIANANA'!P11+'[1]ER MANIA'!P11+'[1]ER V7V'!P11+'[1]ER VAKANA'!P11</f>
        <v>1103470.0279752577</v>
      </c>
      <c r="Q11" s="44">
        <f>+'[1]ER SOFIA'!Q11+'[1]ER SAVA'!Q11+'[1]ER BETSIBOKA'!Q11+'[1]ER SE'!Q11+'[1]ER SO'!Q11+'[1]ER ANOSY'!Q11+'[1]ER ANALA'!Q11+'[1]ER ANAMANGA'!Q11+'[1]ER BONGOLAVA'!Q11+'[1]ER BOENY'!Q11+'[1]ER ANDROY'!Q11+'[1]ER MELAKY'!Q11+'[1]ER ITASY'!Q11+'[1]ER IHOROMBE'!Q11+'[1]ER HMATSIATRA'!Q11+'[1]ER DIANA'!Q11+'[1]ER ALAOTRA'!Q11+'[1]ER MENABE'!Q11+'[1]ER ANTSIANANA'!Q11+'[1]ER MANIA'!Q11+'[1]ER V7V'!Q11+'[1]ER VAKANA'!Q11</f>
        <v>1077242.4083028389</v>
      </c>
      <c r="R11" s="44">
        <f>+'[1]ER SOFIA'!R11+'[1]ER SAVA'!R11+'[1]ER BETSIBOKA'!R11+'[1]ER SE'!R11+'[1]ER SO'!R11+'[1]ER ANOSY'!R11+'[1]ER ANALA'!R11+'[1]ER ANAMANGA'!R11+'[1]ER BONGOLAVA'!R11+'[1]ER BOENY'!R11+'[1]ER ANDROY'!R11+'[1]ER MELAKY'!R11+'[1]ER ITASY'!R11+'[1]ER IHOROMBE'!R11+'[1]ER HMATSIATRA'!R11+'[1]ER DIANA'!R11+'[1]ER ALAOTRA'!R11+'[1]ER MENABE'!R11+'[1]ER ANTSIANANA'!R11+'[1]ER MANIA'!R11+'[1]ER V7V'!R11+'[1]ER VAKANA'!R11</f>
        <v>1005483.455532619</v>
      </c>
      <c r="S11" s="44">
        <f>+'[1]ER SOFIA'!S11+'[1]ER SAVA'!S11+'[1]ER BETSIBOKA'!S11+'[1]ER SE'!S11+'[1]ER SO'!S11+'[1]ER ANOSY'!S11+'[1]ER ANALA'!S11+'[1]ER ANAMANGA'!S11+'[1]ER BONGOLAVA'!S11+'[1]ER BOENY'!S11+'[1]ER ANDROY'!S11+'[1]ER MELAKY'!S11+'[1]ER ITASY'!S11+'[1]ER IHOROMBE'!S11+'[1]ER HMATSIATRA'!S11+'[1]ER DIANA'!S11+'[1]ER ALAOTRA'!S11+'[1]ER MENABE'!S11+'[1]ER ANTSIANANA'!S11+'[1]ER MANIA'!S11+'[1]ER V7V'!S11+'[1]ER VAKANA'!S11</f>
        <v>1164899.1167248234</v>
      </c>
      <c r="T11" s="27"/>
      <c r="U11" s="46"/>
    </row>
    <row r="12" spans="2:21" customFormat="1" x14ac:dyDescent="0.25">
      <c r="B12" s="9" t="s">
        <v>14</v>
      </c>
      <c r="C12" s="9"/>
      <c r="D12" s="28"/>
      <c r="E12" s="29"/>
      <c r="F12" s="44">
        <f>+'[1]ER SOFIA'!F12+'[1]ER SAVA'!F12+'[1]ER BETSIBOKA'!F12+'[1]ER SE'!F12+'[1]ER SO'!F12+'[1]ER ANOSY'!F12+'[1]ER ANALA'!F12+'[1]ER ANAMANGA'!F12+'[1]ER BONGOLAVA'!F12+'[1]ER BOENY'!F12+'[1]ER ANDROY'!F12+'[1]ER MELAKY'!F12+'[1]ER ITASY'!F12+'[1]ER IHOROMBE'!F12+'[1]ER HMATSIATRA'!F12+'[1]ER DIANA'!F12+'[1]ER ALAOTRA'!F12+'[1]ER MENABE'!F12+'[1]ER ANTSIANANA'!F12+'[1]ER MANIA'!F12+'[1]ER V7V'!F12+'[1]ER VAKANA'!F12</f>
        <v>107627.98936253562</v>
      </c>
      <c r="G12" s="44">
        <f>+'[1]ER SOFIA'!G12+'[1]ER SAVA'!G12+'[1]ER BETSIBOKA'!G12+'[1]ER SE'!G12+'[1]ER SO'!G12+'[1]ER ANOSY'!G12+'[1]ER ANALA'!G12+'[1]ER ANAMANGA'!G12+'[1]ER BONGOLAVA'!G12+'[1]ER BOENY'!G12+'[1]ER ANDROY'!G12+'[1]ER MELAKY'!G12+'[1]ER ITASY'!G12+'[1]ER IHOROMBE'!G12+'[1]ER HMATSIATRA'!G12+'[1]ER DIANA'!G12+'[1]ER ALAOTRA'!G12+'[1]ER MENABE'!G12+'[1]ER ANTSIANANA'!G12+'[1]ER MANIA'!G12+'[1]ER V7V'!G12+'[1]ER VAKANA'!G12</f>
        <v>226566.56813541215</v>
      </c>
      <c r="H12" s="44">
        <f>+'[1]ER SOFIA'!H12+'[1]ER SAVA'!H12+'[1]ER BETSIBOKA'!H12+'[1]ER SE'!H12+'[1]ER SO'!H12+'[1]ER ANOSY'!H12+'[1]ER ANALA'!H12+'[1]ER ANAMANGA'!H12+'[1]ER BONGOLAVA'!H12+'[1]ER BOENY'!H12+'[1]ER ANDROY'!H12+'[1]ER MELAKY'!H12+'[1]ER ITASY'!H12+'[1]ER IHOROMBE'!H12+'[1]ER HMATSIATRA'!H12+'[1]ER DIANA'!H12+'[1]ER ALAOTRA'!H12+'[1]ER MENABE'!H12+'[1]ER ANTSIANANA'!H12+'[1]ER MANIA'!H12+'[1]ER V7V'!H12+'[1]ER VAKANA'!H12</f>
        <v>260833.09570574784</v>
      </c>
      <c r="I12" s="44">
        <f>+'[1]ER SOFIA'!I12+'[1]ER SAVA'!I12+'[1]ER BETSIBOKA'!I12+'[1]ER SE'!I12+'[1]ER SO'!I12+'[1]ER ANOSY'!I12+'[1]ER ANALA'!I12+'[1]ER ANAMANGA'!I12+'[1]ER BONGOLAVA'!I12+'[1]ER BOENY'!I12+'[1]ER ANDROY'!I12+'[1]ER MELAKY'!I12+'[1]ER ITASY'!I12+'[1]ER IHOROMBE'!I12+'[1]ER HMATSIATRA'!I12+'[1]ER DIANA'!I12+'[1]ER ALAOTRA'!I12+'[1]ER MENABE'!I12+'[1]ER ANTSIANANA'!I12+'[1]ER MANIA'!I12+'[1]ER V7V'!I12+'[1]ER VAKANA'!I12</f>
        <v>339363.68229828821</v>
      </c>
      <c r="J12" s="44">
        <f>+'[1]ER SOFIA'!J12+'[1]ER SAVA'!J12+'[1]ER BETSIBOKA'!J12+'[1]ER SE'!J12+'[1]ER SO'!J12+'[1]ER ANOSY'!J12+'[1]ER ANALA'!J12+'[1]ER ANAMANGA'!J12+'[1]ER BONGOLAVA'!J12+'[1]ER BOENY'!J12+'[1]ER ANDROY'!J12+'[1]ER MELAKY'!J12+'[1]ER ITASY'!J12+'[1]ER IHOROMBE'!J12+'[1]ER HMATSIATRA'!J12+'[1]ER DIANA'!J12+'[1]ER ALAOTRA'!J12+'[1]ER MENABE'!J12+'[1]ER ANTSIANANA'!J12+'[1]ER MANIA'!J12+'[1]ER V7V'!J12+'[1]ER VAKANA'!J12</f>
        <v>287471.81932698691</v>
      </c>
      <c r="K12" s="44">
        <f>+'[1]ER SOFIA'!K12+'[1]ER SAVA'!K12+'[1]ER BETSIBOKA'!K12+'[1]ER SE'!K12+'[1]ER SO'!K12+'[1]ER ANOSY'!K12+'[1]ER ANALA'!K12+'[1]ER ANAMANGA'!K12+'[1]ER BONGOLAVA'!K12+'[1]ER BOENY'!K12+'[1]ER ANDROY'!K12+'[1]ER MELAKY'!K12+'[1]ER ITASY'!K12+'[1]ER IHOROMBE'!K12+'[1]ER HMATSIATRA'!K12+'[1]ER DIANA'!K12+'[1]ER ALAOTRA'!K12+'[1]ER MENABE'!K12+'[1]ER ANTSIANANA'!K12+'[1]ER MANIA'!K12+'[1]ER V7V'!K12+'[1]ER VAKANA'!K12</f>
        <v>322351.41522460873</v>
      </c>
      <c r="L12" s="44">
        <f>+'[1]ER SOFIA'!L12+'[1]ER SAVA'!L12+'[1]ER BETSIBOKA'!L12+'[1]ER SE'!L12+'[1]ER SO'!L12+'[1]ER ANOSY'!L12+'[1]ER ANALA'!L12+'[1]ER ANAMANGA'!L12+'[1]ER BONGOLAVA'!L12+'[1]ER BOENY'!L12+'[1]ER ANDROY'!L12+'[1]ER MELAKY'!L12+'[1]ER ITASY'!L12+'[1]ER IHOROMBE'!L12+'[1]ER HMATSIATRA'!L12+'[1]ER DIANA'!L12+'[1]ER ALAOTRA'!L12+'[1]ER MENABE'!L12+'[1]ER ANTSIANANA'!L12+'[1]ER MANIA'!L12+'[1]ER V7V'!L12+'[1]ER VAKANA'!L12</f>
        <v>307943.86190752196</v>
      </c>
      <c r="M12" s="44">
        <f>+'[1]ER SOFIA'!M12+'[1]ER SAVA'!M12+'[1]ER BETSIBOKA'!M12+'[1]ER SE'!M12+'[1]ER SO'!M12+'[1]ER ANOSY'!M12+'[1]ER ANALA'!M12+'[1]ER ANAMANGA'!M12+'[1]ER BONGOLAVA'!M12+'[1]ER BOENY'!M12+'[1]ER ANDROY'!M12+'[1]ER MELAKY'!M12+'[1]ER ITASY'!M12+'[1]ER IHOROMBE'!M12+'[1]ER HMATSIATRA'!M12+'[1]ER DIANA'!M12+'[1]ER ALAOTRA'!M12+'[1]ER MENABE'!M12+'[1]ER ANTSIANANA'!M12+'[1]ER MANIA'!M12+'[1]ER V7V'!M12+'[1]ER VAKANA'!M12</f>
        <v>349493.1397016113</v>
      </c>
      <c r="N12" s="44">
        <f>+'[1]ER SOFIA'!N12+'[1]ER SAVA'!N12+'[1]ER BETSIBOKA'!N12+'[1]ER SE'!N12+'[1]ER SO'!N12+'[1]ER ANOSY'!N12+'[1]ER ANALA'!N12+'[1]ER ANAMANGA'!N12+'[1]ER BONGOLAVA'!N12+'[1]ER BOENY'!N12+'[1]ER ANDROY'!N12+'[1]ER MELAKY'!N12+'[1]ER ITASY'!N12+'[1]ER IHOROMBE'!N12+'[1]ER HMATSIATRA'!N12+'[1]ER DIANA'!N12+'[1]ER ALAOTRA'!N12+'[1]ER MENABE'!N12+'[1]ER ANTSIANANA'!N12+'[1]ER MANIA'!N12+'[1]ER V7V'!N12+'[1]ER VAKANA'!N12</f>
        <v>402110.80309158721</v>
      </c>
      <c r="O12" s="44">
        <f>+'[1]ER SOFIA'!O12+'[1]ER SAVA'!O12+'[1]ER BETSIBOKA'!O12+'[1]ER SE'!O12+'[1]ER SO'!O12+'[1]ER ANOSY'!O12+'[1]ER ANALA'!O12+'[1]ER ANAMANGA'!O12+'[1]ER BONGOLAVA'!O12+'[1]ER BOENY'!O12+'[1]ER ANDROY'!O12+'[1]ER MELAKY'!O12+'[1]ER ITASY'!O12+'[1]ER IHOROMBE'!O12+'[1]ER HMATSIATRA'!O12+'[1]ER DIANA'!O12+'[1]ER ALAOTRA'!O12+'[1]ER MENABE'!O12+'[1]ER ANTSIANANA'!O12+'[1]ER MANIA'!O12+'[1]ER V7V'!O12+'[1]ER VAKANA'!O12</f>
        <v>399406.98715075257</v>
      </c>
      <c r="P12" s="44">
        <f>+'[1]ER SOFIA'!P12+'[1]ER SAVA'!P12+'[1]ER BETSIBOKA'!P12+'[1]ER SE'!P12+'[1]ER SO'!P12+'[1]ER ANOSY'!P12+'[1]ER ANALA'!P12+'[1]ER ANAMANGA'!P12+'[1]ER BONGOLAVA'!P12+'[1]ER BOENY'!P12+'[1]ER ANDROY'!P12+'[1]ER MELAKY'!P12+'[1]ER ITASY'!P12+'[1]ER IHOROMBE'!P12+'[1]ER HMATSIATRA'!P12+'[1]ER DIANA'!P12+'[1]ER ALAOTRA'!P12+'[1]ER MENABE'!P12+'[1]ER ANTSIANANA'!P12+'[1]ER MANIA'!P12+'[1]ER V7V'!P12+'[1]ER VAKANA'!P12</f>
        <v>418357.50794797228</v>
      </c>
      <c r="Q12" s="44">
        <f>+'[1]ER SOFIA'!Q12+'[1]ER SAVA'!Q12+'[1]ER BETSIBOKA'!Q12+'[1]ER SE'!Q12+'[1]ER SO'!Q12+'[1]ER ANOSY'!Q12+'[1]ER ANALA'!Q12+'[1]ER ANAMANGA'!Q12+'[1]ER BONGOLAVA'!Q12+'[1]ER BOENY'!Q12+'[1]ER ANDROY'!Q12+'[1]ER MELAKY'!Q12+'[1]ER ITASY'!Q12+'[1]ER IHOROMBE'!Q12+'[1]ER HMATSIATRA'!Q12+'[1]ER DIANA'!Q12+'[1]ER ALAOTRA'!Q12+'[1]ER MENABE'!Q12+'[1]ER ANTSIANANA'!Q12+'[1]ER MANIA'!Q12+'[1]ER V7V'!Q12+'[1]ER VAKANA'!Q12</f>
        <v>382129.23931448441</v>
      </c>
      <c r="R12" s="44">
        <f>+'[1]ER SOFIA'!R12+'[1]ER SAVA'!R12+'[1]ER BETSIBOKA'!R12+'[1]ER SE'!R12+'[1]ER SO'!R12+'[1]ER ANOSY'!R12+'[1]ER ANALA'!R12+'[1]ER ANAMANGA'!R12+'[1]ER BONGOLAVA'!R12+'[1]ER BOENY'!R12+'[1]ER ANDROY'!R12+'[1]ER MELAKY'!R12+'[1]ER ITASY'!R12+'[1]ER IHOROMBE'!R12+'[1]ER HMATSIATRA'!R12+'[1]ER DIANA'!R12+'[1]ER ALAOTRA'!R12+'[1]ER MENABE'!R12+'[1]ER ANTSIANANA'!R12+'[1]ER MANIA'!R12+'[1]ER V7V'!R12+'[1]ER VAKANA'!R12</f>
        <v>475498.77164537081</v>
      </c>
      <c r="S12" s="44">
        <f>+'[1]ER SOFIA'!S12+'[1]ER SAVA'!S12+'[1]ER BETSIBOKA'!S12+'[1]ER SE'!S12+'[1]ER SO'!S12+'[1]ER ANOSY'!S12+'[1]ER ANALA'!S12+'[1]ER ANAMANGA'!S12+'[1]ER BONGOLAVA'!S12+'[1]ER BOENY'!S12+'[1]ER ANDROY'!S12+'[1]ER MELAKY'!S12+'[1]ER ITASY'!S12+'[1]ER IHOROMBE'!S12+'[1]ER HMATSIATRA'!S12+'[1]ER DIANA'!S12+'[1]ER ALAOTRA'!S12+'[1]ER MENABE'!S12+'[1]ER ANTSIANANA'!S12+'[1]ER MANIA'!S12+'[1]ER V7V'!S12+'[1]ER VAKANA'!S12</f>
        <v>368046.04131930869</v>
      </c>
      <c r="T12" s="27"/>
      <c r="U12" s="46"/>
    </row>
    <row r="13" spans="2:21" customFormat="1" x14ac:dyDescent="0.25">
      <c r="B13" s="9" t="s">
        <v>15</v>
      </c>
      <c r="C13" s="9"/>
      <c r="D13" s="3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1"/>
      <c r="U13" s="42"/>
    </row>
    <row r="14" spans="2:21" customFormat="1" x14ac:dyDescent="0.25">
      <c r="B14" s="154" t="s">
        <v>16</v>
      </c>
      <c r="C14" s="154"/>
      <c r="D14" s="154"/>
      <c r="E14" s="32"/>
      <c r="F14" s="32">
        <f>SUM(F9:F12)</f>
        <v>1060843.4660569218</v>
      </c>
      <c r="G14" s="32">
        <f t="shared" ref="G14:R14" si="2">SUM(G9:G12)</f>
        <v>1328654.2962169228</v>
      </c>
      <c r="H14" s="32">
        <f t="shared" si="2"/>
        <v>1468447.2912097692</v>
      </c>
      <c r="I14" s="32">
        <f t="shared" si="2"/>
        <v>1648587.8820972671</v>
      </c>
      <c r="J14" s="32">
        <f t="shared" si="2"/>
        <v>1752969.7898465968</v>
      </c>
      <c r="K14" s="32">
        <f t="shared" si="2"/>
        <v>1925274.8733413776</v>
      </c>
      <c r="L14" s="32">
        <f t="shared" si="2"/>
        <v>2043044.2986504168</v>
      </c>
      <c r="M14" s="32">
        <f t="shared" si="2"/>
        <v>2254913.1294690762</v>
      </c>
      <c r="N14" s="32">
        <f t="shared" si="2"/>
        <v>2439203.7731677461</v>
      </c>
      <c r="O14" s="32">
        <f t="shared" si="2"/>
        <v>2561773.3827203237</v>
      </c>
      <c r="P14" s="32">
        <f t="shared" si="2"/>
        <v>2704782.4130447349</v>
      </c>
      <c r="Q14" s="32">
        <f t="shared" si="2"/>
        <v>2833401.4619643483</v>
      </c>
      <c r="R14" s="32">
        <f t="shared" si="2"/>
        <v>2987901.9843936567</v>
      </c>
      <c r="S14" s="32">
        <f>SUM(S9:S12)</f>
        <v>3263213.6715030111</v>
      </c>
      <c r="T14" s="23"/>
      <c r="U14" s="42"/>
    </row>
    <row r="15" spans="2:21" customFormat="1" x14ac:dyDescent="0.25">
      <c r="B15" s="9" t="s">
        <v>17</v>
      </c>
      <c r="C15" s="24"/>
      <c r="D15" s="33">
        <v>300</v>
      </c>
      <c r="E15" s="34"/>
      <c r="F15" s="34">
        <f>F9/D15</f>
        <v>828.37015929459164</v>
      </c>
      <c r="G15" s="34">
        <f t="shared" ref="G15:S15" si="3">G9/$D$15</f>
        <v>858.90846669703774</v>
      </c>
      <c r="H15" s="34">
        <f t="shared" si="3"/>
        <v>1172.6514275796667</v>
      </c>
      <c r="I15" s="34">
        <f t="shared" si="3"/>
        <v>1372.69051953703</v>
      </c>
      <c r="J15" s="34">
        <f t="shared" si="3"/>
        <v>1444.1734011474068</v>
      </c>
      <c r="K15" s="34">
        <f t="shared" si="3"/>
        <v>1744.6330802239358</v>
      </c>
      <c r="L15" s="34">
        <f t="shared" si="3"/>
        <v>2120.3694080550667</v>
      </c>
      <c r="M15" s="34">
        <f t="shared" si="3"/>
        <v>2439.4999571797134</v>
      </c>
      <c r="N15" s="34">
        <f t="shared" si="3"/>
        <v>2451.5355592819751</v>
      </c>
      <c r="O15" s="34">
        <f t="shared" si="3"/>
        <v>2834.074001352129</v>
      </c>
      <c r="P15" s="34">
        <f t="shared" si="3"/>
        <v>2636.3731857241919</v>
      </c>
      <c r="Q15" s="34">
        <f t="shared" si="3"/>
        <v>3161.7283335454599</v>
      </c>
      <c r="R15" s="34">
        <f t="shared" si="3"/>
        <v>3260.1548426246463</v>
      </c>
      <c r="S15" s="34">
        <f t="shared" si="3"/>
        <v>3801.0146333611756</v>
      </c>
      <c r="T15" s="13"/>
      <c r="U15" s="42"/>
    </row>
    <row r="16" spans="2:21" customFormat="1" x14ac:dyDescent="0.25">
      <c r="B16" s="9" t="s">
        <v>18</v>
      </c>
      <c r="C16" s="9"/>
      <c r="D16" s="35">
        <v>300</v>
      </c>
      <c r="E16" s="34"/>
      <c r="F16" s="34">
        <f>F10/$D$16</f>
        <v>213.06546976818348</v>
      </c>
      <c r="G16" s="34">
        <f t="shared" ref="G16:S16" si="4">G10/$D$16</f>
        <v>234.34118635227151</v>
      </c>
      <c r="H16" s="34">
        <f t="shared" si="4"/>
        <v>353.27013420707129</v>
      </c>
      <c r="I16" s="34">
        <f t="shared" si="4"/>
        <v>340.13237538655073</v>
      </c>
      <c r="J16" s="34">
        <f t="shared" si="4"/>
        <v>340.47290216908135</v>
      </c>
      <c r="K16" s="34">
        <f t="shared" si="4"/>
        <v>504.24771362035892</v>
      </c>
      <c r="L16" s="34">
        <f t="shared" si="4"/>
        <v>562.67138565778691</v>
      </c>
      <c r="M16" s="34">
        <f t="shared" si="4"/>
        <v>770.24611067772594</v>
      </c>
      <c r="N16" s="34">
        <f t="shared" si="4"/>
        <v>912.52088451077248</v>
      </c>
      <c r="O16" s="34">
        <f t="shared" si="4"/>
        <v>1001.276292693394</v>
      </c>
      <c r="P16" s="34">
        <f t="shared" si="4"/>
        <v>1306.8097380141578</v>
      </c>
      <c r="Q16" s="34">
        <f t="shared" si="4"/>
        <v>1418.3710476112897</v>
      </c>
      <c r="R16" s="34">
        <f t="shared" si="4"/>
        <v>1762.9110147609097</v>
      </c>
      <c r="S16" s="34">
        <f t="shared" si="4"/>
        <v>1966.5470781684205</v>
      </c>
      <c r="T16" s="13"/>
      <c r="U16" s="42"/>
    </row>
    <row r="17" spans="2:21" customFormat="1" x14ac:dyDescent="0.25">
      <c r="B17" s="9" t="s">
        <v>19</v>
      </c>
      <c r="C17" s="9"/>
      <c r="D17" s="35">
        <v>250</v>
      </c>
      <c r="E17" s="34"/>
      <c r="F17" s="34">
        <f>F11/$D$17</f>
        <v>2563.1391519022141</v>
      </c>
      <c r="G17" s="34">
        <f t="shared" ref="G17:S17" si="5">G11/$D$17</f>
        <v>3096.4513286668716</v>
      </c>
      <c r="H17" s="34">
        <f t="shared" si="5"/>
        <v>2999.3509078719994</v>
      </c>
      <c r="I17" s="34">
        <f t="shared" si="5"/>
        <v>3181.509325287619</v>
      </c>
      <c r="J17" s="34">
        <f t="shared" si="5"/>
        <v>3720.4163180986525</v>
      </c>
      <c r="K17" s="34">
        <f t="shared" si="5"/>
        <v>3713.0368798539221</v>
      </c>
      <c r="L17" s="34">
        <f t="shared" si="5"/>
        <v>3720.7527945161551</v>
      </c>
      <c r="M17" s="34">
        <f t="shared" si="5"/>
        <v>3769.9846776409313</v>
      </c>
      <c r="N17" s="34">
        <f t="shared" si="5"/>
        <v>4111.5041477533396</v>
      </c>
      <c r="O17" s="34">
        <f t="shared" si="5"/>
        <v>4047.0452294236579</v>
      </c>
      <c r="P17" s="34">
        <f t="shared" si="5"/>
        <v>4413.8801119010304</v>
      </c>
      <c r="Q17" s="34">
        <f t="shared" si="5"/>
        <v>4308.9696332113554</v>
      </c>
      <c r="R17" s="34">
        <f t="shared" si="5"/>
        <v>4021.9338221304761</v>
      </c>
      <c r="S17" s="34">
        <f t="shared" si="5"/>
        <v>4659.5964668992938</v>
      </c>
      <c r="T17" s="13"/>
      <c r="U17" s="43"/>
    </row>
    <row r="18" spans="2:21" customFormat="1" x14ac:dyDescent="0.25">
      <c r="B18" s="9" t="s">
        <v>20</v>
      </c>
      <c r="C18" s="9"/>
      <c r="D18" s="35">
        <v>250</v>
      </c>
      <c r="E18" s="34"/>
      <c r="F18" s="34">
        <f>F12/$D$18</f>
        <v>430.51195745014246</v>
      </c>
      <c r="G18" s="34">
        <f t="shared" ref="G18:S18" si="6">G12/$D$18</f>
        <v>906.26627254164862</v>
      </c>
      <c r="H18" s="34">
        <f t="shared" si="6"/>
        <v>1043.3323828229913</v>
      </c>
      <c r="I18" s="34">
        <f t="shared" si="6"/>
        <v>1357.4547291931528</v>
      </c>
      <c r="J18" s="34">
        <f t="shared" si="6"/>
        <v>1149.8872773079477</v>
      </c>
      <c r="K18" s="34">
        <f t="shared" si="6"/>
        <v>1289.4056608984349</v>
      </c>
      <c r="L18" s="34">
        <f t="shared" si="6"/>
        <v>1231.7754476300879</v>
      </c>
      <c r="M18" s="34">
        <f t="shared" si="6"/>
        <v>1397.9725588064452</v>
      </c>
      <c r="N18" s="34">
        <f t="shared" si="6"/>
        <v>1608.4432123663489</v>
      </c>
      <c r="O18" s="34">
        <f t="shared" si="6"/>
        <v>1597.6279486030103</v>
      </c>
      <c r="P18" s="34">
        <f t="shared" si="6"/>
        <v>1673.4300317918892</v>
      </c>
      <c r="Q18" s="34">
        <f t="shared" si="6"/>
        <v>1528.5169572579377</v>
      </c>
      <c r="R18" s="34">
        <f t="shared" si="6"/>
        <v>1901.9950865814833</v>
      </c>
      <c r="S18" s="34">
        <f t="shared" si="6"/>
        <v>1472.1841652772348</v>
      </c>
      <c r="T18" s="13"/>
      <c r="U18" s="42"/>
    </row>
    <row r="19" spans="2:21" customFormat="1" x14ac:dyDescent="0.25">
      <c r="B19" s="9" t="s">
        <v>21</v>
      </c>
      <c r="C19" s="9"/>
      <c r="D19" s="3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13"/>
      <c r="U19" s="42"/>
    </row>
    <row r="20" spans="2:21" customFormat="1" x14ac:dyDescent="0.25">
      <c r="B20" s="155" t="s">
        <v>22</v>
      </c>
      <c r="C20" s="155"/>
      <c r="D20" s="155"/>
      <c r="E20" s="32"/>
      <c r="F20" s="32">
        <f>SUM(F15:F18)</f>
        <v>4035.0867384151315</v>
      </c>
      <c r="G20" s="32">
        <f t="shared" ref="G20:R20" si="7">SUM(G15:G18)</f>
        <v>5095.9672542578292</v>
      </c>
      <c r="H20" s="32">
        <f t="shared" si="7"/>
        <v>5568.6048524817288</v>
      </c>
      <c r="I20" s="32">
        <f t="shared" si="7"/>
        <v>6251.7869494043525</v>
      </c>
      <c r="J20" s="32">
        <f t="shared" si="7"/>
        <v>6654.9498987230882</v>
      </c>
      <c r="K20" s="32">
        <f t="shared" si="7"/>
        <v>7251.3233345966519</v>
      </c>
      <c r="L20" s="32">
        <f t="shared" si="7"/>
        <v>7635.5690358590973</v>
      </c>
      <c r="M20" s="32">
        <f t="shared" si="7"/>
        <v>8377.7033043048159</v>
      </c>
      <c r="N20" s="32">
        <f t="shared" si="7"/>
        <v>9084.0038039124356</v>
      </c>
      <c r="O20" s="32">
        <f t="shared" si="7"/>
        <v>9480.023472072191</v>
      </c>
      <c r="P20" s="32">
        <f t="shared" si="7"/>
        <v>10030.493067431271</v>
      </c>
      <c r="Q20" s="32">
        <f t="shared" si="7"/>
        <v>10417.585971626044</v>
      </c>
      <c r="R20" s="32">
        <f t="shared" si="7"/>
        <v>10946.994766097516</v>
      </c>
      <c r="S20" s="32">
        <f>SUM(S15:S18)</f>
        <v>11899.342343706125</v>
      </c>
      <c r="T20" s="32"/>
      <c r="U20" s="42"/>
    </row>
    <row r="21" spans="2:21" customFormat="1" x14ac:dyDescent="0.25">
      <c r="B21" s="9" t="s">
        <v>23</v>
      </c>
      <c r="C21" s="36">
        <v>44</v>
      </c>
      <c r="D21" s="37"/>
      <c r="E21" s="38"/>
      <c r="F21" s="38">
        <f>F9*$C$21</f>
        <v>10934486.102688611</v>
      </c>
      <c r="G21" s="38">
        <f t="shared" ref="G21:S21" si="8">G9*$C$21</f>
        <v>11337591.760400897</v>
      </c>
      <c r="H21" s="38">
        <f>H9*$C$21</f>
        <v>15478998.8440516</v>
      </c>
      <c r="I21" s="38">
        <f t="shared" si="8"/>
        <v>18119514.857888795</v>
      </c>
      <c r="J21" s="38">
        <f t="shared" si="8"/>
        <v>19063088.89514577</v>
      </c>
      <c r="K21" s="38">
        <f t="shared" si="8"/>
        <v>23029156.658955954</v>
      </c>
      <c r="L21" s="38">
        <f t="shared" si="8"/>
        <v>27988876.18632688</v>
      </c>
      <c r="M21" s="38">
        <f t="shared" si="8"/>
        <v>32201399.43477222</v>
      </c>
      <c r="N21" s="38">
        <f t="shared" si="8"/>
        <v>32360269.382522069</v>
      </c>
      <c r="O21" s="38">
        <f t="shared" si="8"/>
        <v>37409776.817848101</v>
      </c>
      <c r="P21" s="38">
        <f t="shared" si="8"/>
        <v>34800126.051559336</v>
      </c>
      <c r="Q21" s="38">
        <f t="shared" si="8"/>
        <v>41734814.00280007</v>
      </c>
      <c r="R21" s="38">
        <f t="shared" si="8"/>
        <v>43034043.92264533</v>
      </c>
      <c r="S21" s="38">
        <f t="shared" si="8"/>
        <v>50173393.160367519</v>
      </c>
      <c r="T21" s="13"/>
      <c r="U21" s="42"/>
    </row>
    <row r="22" spans="2:21" customFormat="1" x14ac:dyDescent="0.25">
      <c r="B22" s="9" t="s">
        <v>24</v>
      </c>
      <c r="C22" s="36">
        <v>101</v>
      </c>
      <c r="D22" s="37"/>
      <c r="E22" s="38"/>
      <c r="F22" s="38">
        <f>F10*$C$22</f>
        <v>6455883.7339759599</v>
      </c>
      <c r="G22" s="38">
        <f>G10*$C$22</f>
        <v>7100537.9464738267</v>
      </c>
      <c r="H22" s="38">
        <f t="shared" ref="H22:S22" si="9">H10*$C$22</f>
        <v>10704085.066474261</v>
      </c>
      <c r="I22" s="38">
        <f t="shared" si="9"/>
        <v>10306010.974212488</v>
      </c>
      <c r="J22" s="38">
        <f t="shared" si="9"/>
        <v>10316328.935723165</v>
      </c>
      <c r="K22" s="38">
        <f t="shared" si="9"/>
        <v>15278705.722696876</v>
      </c>
      <c r="L22" s="38">
        <f t="shared" si="9"/>
        <v>17048942.985430945</v>
      </c>
      <c r="M22" s="38">
        <f t="shared" si="9"/>
        <v>23338457.153535094</v>
      </c>
      <c r="N22" s="38">
        <f t="shared" si="9"/>
        <v>27649382.800676405</v>
      </c>
      <c r="O22" s="38">
        <f t="shared" si="9"/>
        <v>30338671.668609839</v>
      </c>
      <c r="P22" s="38">
        <f t="shared" si="9"/>
        <v>39596335.061828978</v>
      </c>
      <c r="Q22" s="38">
        <f t="shared" si="9"/>
        <v>42976642.742622077</v>
      </c>
      <c r="R22" s="38">
        <f t="shared" si="9"/>
        <v>53416203.747255564</v>
      </c>
      <c r="S22" s="38">
        <f t="shared" si="9"/>
        <v>59586376.46850314</v>
      </c>
      <c r="T22" s="13"/>
      <c r="U22" s="42"/>
    </row>
    <row r="23" spans="2:21" customFormat="1" x14ac:dyDescent="0.25">
      <c r="B23" s="9" t="s">
        <v>25</v>
      </c>
      <c r="C23" s="36">
        <v>56</v>
      </c>
      <c r="D23" s="37"/>
      <c r="E23" s="38"/>
      <c r="F23" s="38">
        <f>F11*$C$23</f>
        <v>35883948.126630999</v>
      </c>
      <c r="G23" s="38">
        <f t="shared" ref="G23:S23" si="10">G11*$C$23</f>
        <v>43350318.601336196</v>
      </c>
      <c r="H23" s="38">
        <f t="shared" si="10"/>
        <v>41990912.710207991</v>
      </c>
      <c r="I23" s="38">
        <f t="shared" si="10"/>
        <v>44541130.554026671</v>
      </c>
      <c r="J23" s="38">
        <f t="shared" si="10"/>
        <v>52085828.453381136</v>
      </c>
      <c r="K23" s="38">
        <f t="shared" si="10"/>
        <v>51982516.317954905</v>
      </c>
      <c r="L23" s="38">
        <f t="shared" si="10"/>
        <v>52090539.123226173</v>
      </c>
      <c r="M23" s="38">
        <f t="shared" si="10"/>
        <v>52779785.48697304</v>
      </c>
      <c r="N23" s="38">
        <f t="shared" si="10"/>
        <v>57561058.06854675</v>
      </c>
      <c r="O23" s="38">
        <f t="shared" si="10"/>
        <v>56658633.211931214</v>
      </c>
      <c r="P23" s="38">
        <f t="shared" si="10"/>
        <v>61794321.566614434</v>
      </c>
      <c r="Q23" s="38">
        <f t="shared" si="10"/>
        <v>60325574.864958979</v>
      </c>
      <c r="R23" s="38">
        <f t="shared" si="10"/>
        <v>56307073.509826668</v>
      </c>
      <c r="S23" s="38">
        <f t="shared" si="10"/>
        <v>65234350.536590107</v>
      </c>
      <c r="T23" s="13"/>
      <c r="U23" s="42"/>
    </row>
    <row r="24" spans="2:21" customFormat="1" x14ac:dyDescent="0.25">
      <c r="B24" s="9" t="s">
        <v>26</v>
      </c>
      <c r="C24" s="36">
        <v>94</v>
      </c>
      <c r="D24" s="37"/>
      <c r="E24" s="38"/>
      <c r="F24" s="38">
        <f>F12*$C$24</f>
        <v>10117031.000078348</v>
      </c>
      <c r="G24" s="38">
        <f t="shared" ref="G24:S24" si="11">G12*$C$24</f>
        <v>21297257.40472874</v>
      </c>
      <c r="H24" s="38">
        <f t="shared" si="11"/>
        <v>24518310.996340297</v>
      </c>
      <c r="I24" s="38">
        <f t="shared" si="11"/>
        <v>31900186.136039093</v>
      </c>
      <c r="J24" s="38">
        <f t="shared" si="11"/>
        <v>27022351.016736768</v>
      </c>
      <c r="K24" s="38">
        <f t="shared" si="11"/>
        <v>30301033.031113222</v>
      </c>
      <c r="L24" s="38">
        <f t="shared" si="11"/>
        <v>28946723.019307066</v>
      </c>
      <c r="M24" s="38">
        <f t="shared" si="11"/>
        <v>32852355.131951462</v>
      </c>
      <c r="N24" s="38">
        <f t="shared" si="11"/>
        <v>37798415.490609199</v>
      </c>
      <c r="O24" s="38">
        <f t="shared" si="11"/>
        <v>37544256.792170741</v>
      </c>
      <c r="P24" s="38">
        <f t="shared" si="11"/>
        <v>39325605.747109391</v>
      </c>
      <c r="Q24" s="38">
        <f t="shared" si="11"/>
        <v>35920148.495561533</v>
      </c>
      <c r="R24" s="38">
        <f t="shared" si="11"/>
        <v>44696884.534664854</v>
      </c>
      <c r="S24" s="38">
        <f t="shared" si="11"/>
        <v>34596327.884015016</v>
      </c>
      <c r="T24" s="13"/>
      <c r="U24" s="42"/>
    </row>
    <row r="25" spans="2:21" customFormat="1" x14ac:dyDescent="0.25">
      <c r="B25" s="9" t="s">
        <v>27</v>
      </c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13"/>
      <c r="U25" s="42"/>
    </row>
    <row r="26" spans="2:21" customFormat="1" x14ac:dyDescent="0.25">
      <c r="B26" s="156" t="s">
        <v>28</v>
      </c>
      <c r="C26" s="157"/>
      <c r="D26" s="158"/>
      <c r="E26" s="39"/>
      <c r="F26" s="40">
        <f>SUM(F21:F24)</f>
        <v>63391348.963373922</v>
      </c>
      <c r="G26" s="40">
        <f>SUM(G21:G24)</f>
        <v>83085705.712939665</v>
      </c>
      <c r="H26" s="40">
        <f>SUM(H21:H24)</f>
        <v>92692307.617074162</v>
      </c>
      <c r="I26" s="40">
        <f t="shared" ref="I26:R26" si="12">SUM(I21:I24)</f>
        <v>104866842.52216704</v>
      </c>
      <c r="J26" s="40">
        <f t="shared" si="12"/>
        <v>108487597.30098686</v>
      </c>
      <c r="K26" s="40">
        <f t="shared" si="12"/>
        <v>120591411.73072095</v>
      </c>
      <c r="L26" s="40">
        <f t="shared" si="12"/>
        <v>126075081.31429106</v>
      </c>
      <c r="M26" s="40">
        <f t="shared" si="12"/>
        <v>141171997.20723182</v>
      </c>
      <c r="N26" s="40">
        <f t="shared" si="12"/>
        <v>155369125.74235442</v>
      </c>
      <c r="O26" s="40">
        <f t="shared" si="12"/>
        <v>161951338.49055991</v>
      </c>
      <c r="P26" s="40">
        <f t="shared" si="12"/>
        <v>175516388.42711213</v>
      </c>
      <c r="Q26" s="40">
        <f t="shared" si="12"/>
        <v>180957180.10594267</v>
      </c>
      <c r="R26" s="40">
        <f t="shared" si="12"/>
        <v>197454205.71439242</v>
      </c>
      <c r="S26" s="40">
        <f>SUM(S21:S24)</f>
        <v>209590448.04947579</v>
      </c>
      <c r="T26" s="41">
        <f>SUM(F26:S26)</f>
        <v>1921200978.8986225</v>
      </c>
      <c r="U26" s="42"/>
    </row>
    <row r="27" spans="2:21" customFormat="1" x14ac:dyDescent="0.25">
      <c r="B27" s="156" t="s">
        <v>29</v>
      </c>
      <c r="C27" s="157"/>
      <c r="D27" s="158"/>
      <c r="E27" s="41"/>
      <c r="F27" s="41">
        <f>F26*3500</f>
        <v>221869721371.80872</v>
      </c>
      <c r="G27" s="41">
        <f>G26*3500</f>
        <v>290799969995.28882</v>
      </c>
      <c r="H27" s="41">
        <f t="shared" ref="H27:S27" si="13">H26*3500</f>
        <v>324423076659.75958</v>
      </c>
      <c r="I27" s="41">
        <f t="shared" si="13"/>
        <v>367033948827.58466</v>
      </c>
      <c r="J27" s="41">
        <f t="shared" si="13"/>
        <v>379706590553.45398</v>
      </c>
      <c r="K27" s="41">
        <f t="shared" si="13"/>
        <v>422069941057.52332</v>
      </c>
      <c r="L27" s="41">
        <f t="shared" si="13"/>
        <v>441262784600.01874</v>
      </c>
      <c r="M27" s="41">
        <f t="shared" si="13"/>
        <v>494101990225.31134</v>
      </c>
      <c r="N27" s="41">
        <f t="shared" si="13"/>
        <v>543791940098.24048</v>
      </c>
      <c r="O27" s="41">
        <f t="shared" si="13"/>
        <v>566829684716.95972</v>
      </c>
      <c r="P27" s="41">
        <f t="shared" si="13"/>
        <v>614307359494.89246</v>
      </c>
      <c r="Q27" s="41">
        <f t="shared" si="13"/>
        <v>633350130370.79932</v>
      </c>
      <c r="R27" s="41">
        <f t="shared" si="13"/>
        <v>691089720000.37354</v>
      </c>
      <c r="S27" s="41">
        <f t="shared" si="13"/>
        <v>733566568173.16528</v>
      </c>
      <c r="T27" s="41">
        <f>SUM(F27:S27)</f>
        <v>6724203426145.1807</v>
      </c>
      <c r="U27" s="42"/>
    </row>
    <row r="28" spans="2:21" customFormat="1" x14ac:dyDescent="0.25">
      <c r="B28" s="156" t="s">
        <v>30</v>
      </c>
      <c r="C28" s="157"/>
      <c r="D28" s="158"/>
      <c r="E28" s="41"/>
      <c r="F28" s="41">
        <f>F27</f>
        <v>221869721371.80872</v>
      </c>
      <c r="G28" s="41">
        <f>G27*(1+8%)</f>
        <v>314063967594.91193</v>
      </c>
      <c r="H28" s="41">
        <f t="shared" ref="H28:S28" si="14">H27*(1+8%)</f>
        <v>350376922792.54034</v>
      </c>
      <c r="I28" s="41">
        <f t="shared" si="14"/>
        <v>396396664733.79144</v>
      </c>
      <c r="J28" s="41">
        <f t="shared" si="14"/>
        <v>410083117797.73035</v>
      </c>
      <c r="K28" s="41">
        <f t="shared" si="14"/>
        <v>455835536342.12518</v>
      </c>
      <c r="L28" s="41">
        <f t="shared" si="14"/>
        <v>476563807368.02026</v>
      </c>
      <c r="M28" s="41">
        <f t="shared" si="14"/>
        <v>533630149443.3363</v>
      </c>
      <c r="N28" s="41">
        <f t="shared" si="14"/>
        <v>587295295306.09973</v>
      </c>
      <c r="O28" s="41">
        <f t="shared" si="14"/>
        <v>612176059494.31653</v>
      </c>
      <c r="P28" s="41">
        <f t="shared" si="14"/>
        <v>663451948254.48389</v>
      </c>
      <c r="Q28" s="41">
        <f t="shared" si="14"/>
        <v>684018140800.46326</v>
      </c>
      <c r="R28" s="41">
        <f t="shared" si="14"/>
        <v>746376897600.40344</v>
      </c>
      <c r="S28" s="41">
        <f t="shared" si="14"/>
        <v>792251893627.01855</v>
      </c>
      <c r="T28" s="41">
        <f>SUM(F28:S28)</f>
        <v>7244390122527.0488</v>
      </c>
      <c r="U28" s="42"/>
    </row>
    <row r="29" spans="2:21" x14ac:dyDescent="0.25">
      <c r="B29" s="152" t="s">
        <v>31</v>
      </c>
      <c r="C29" s="153"/>
    </row>
  </sheetData>
  <mergeCells count="6">
    <mergeCell ref="B29:C29"/>
    <mergeCell ref="B14:D14"/>
    <mergeCell ref="B20:D20"/>
    <mergeCell ref="B26:D26"/>
    <mergeCell ref="B27:D27"/>
    <mergeCell ref="B28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workbookViewId="0">
      <selection activeCell="E5" sqref="E5"/>
    </sheetView>
  </sheetViews>
  <sheetFormatPr baseColWidth="10" defaultColWidth="11.42578125" defaultRowHeight="15" x14ac:dyDescent="0.25"/>
  <cols>
    <col min="1" max="1" width="11.42578125" style="48"/>
    <col min="2" max="2" width="44.28515625" style="48" bestFit="1" customWidth="1"/>
    <col min="3" max="3" width="7" style="48" customWidth="1"/>
    <col min="4" max="4" width="10" style="48" customWidth="1"/>
    <col min="5" max="5" width="12.140625" style="48" customWidth="1"/>
    <col min="6" max="17" width="16.28515625" style="48" bestFit="1" customWidth="1"/>
    <col min="18" max="18" width="17.28515625" style="48" bestFit="1" customWidth="1"/>
    <col min="19" max="19" width="17.7109375" style="48" customWidth="1"/>
    <col min="20" max="20" width="17" style="48" bestFit="1" customWidth="1"/>
    <col min="21" max="21" width="10.42578125" style="78" bestFit="1" customWidth="1"/>
    <col min="22" max="16384" width="11.42578125" style="48"/>
  </cols>
  <sheetData>
    <row r="1" spans="1:21" customForma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2"/>
    </row>
    <row r="2" spans="1:21" customFormat="1" x14ac:dyDescent="0.25">
      <c r="B2" s="49"/>
      <c r="C2" s="49"/>
      <c r="D2" s="50">
        <v>2.8000000000000001E-2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2"/>
    </row>
    <row r="3" spans="1:21" customForma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42"/>
    </row>
    <row r="4" spans="1:21" customFormat="1" ht="33.75" x14ac:dyDescent="0.25">
      <c r="B4" s="5" t="s">
        <v>2</v>
      </c>
      <c r="C4" s="6" t="s">
        <v>32</v>
      </c>
      <c r="D4" s="6" t="s">
        <v>33</v>
      </c>
      <c r="E4" s="8">
        <v>2016</v>
      </c>
      <c r="F4" s="8">
        <v>2017</v>
      </c>
      <c r="G4" s="8">
        <v>2018</v>
      </c>
      <c r="H4" s="8">
        <v>2019</v>
      </c>
      <c r="I4" s="8">
        <v>2020</v>
      </c>
      <c r="J4" s="8">
        <v>2021</v>
      </c>
      <c r="K4" s="8">
        <v>2022</v>
      </c>
      <c r="L4" s="8">
        <v>2023</v>
      </c>
      <c r="M4" s="8">
        <v>2024</v>
      </c>
      <c r="N4" s="8">
        <v>2025</v>
      </c>
      <c r="O4" s="8">
        <v>2026</v>
      </c>
      <c r="P4" s="8">
        <v>2027</v>
      </c>
      <c r="Q4" s="8">
        <v>2028</v>
      </c>
      <c r="R4" s="8">
        <v>2029</v>
      </c>
      <c r="S4" s="8">
        <v>2030</v>
      </c>
      <c r="T4" s="7" t="s">
        <v>5</v>
      </c>
      <c r="U4" s="42"/>
    </row>
    <row r="5" spans="1:21" customFormat="1" x14ac:dyDescent="0.25">
      <c r="B5" s="52" t="s">
        <v>6</v>
      </c>
      <c r="C5" s="53"/>
      <c r="D5" s="54"/>
      <c r="E5" s="55">
        <f>+E6/E8</f>
        <v>0.47881107452733424</v>
      </c>
      <c r="F5" s="55">
        <f t="shared" ref="F5:R5" si="0">+F6/F8</f>
        <v>0.50427955350692177</v>
      </c>
      <c r="G5" s="55">
        <f t="shared" si="0"/>
        <v>0.52817774696051301</v>
      </c>
      <c r="H5" s="55">
        <f t="shared" si="0"/>
        <v>0.55519383078967244</v>
      </c>
      <c r="I5" s="55">
        <f t="shared" si="0"/>
        <v>0.58468730382190148</v>
      </c>
      <c r="J5" s="55">
        <f t="shared" si="0"/>
        <v>0.61527736918833309</v>
      </c>
      <c r="K5" s="55">
        <f t="shared" si="0"/>
        <v>0.64913669133771534</v>
      </c>
      <c r="L5" s="55">
        <f t="shared" si="0"/>
        <v>0.68553931177749605</v>
      </c>
      <c r="M5" s="55">
        <f t="shared" si="0"/>
        <v>0.72427888502318216</v>
      </c>
      <c r="N5" s="55">
        <f t="shared" si="0"/>
        <v>0.76473170986365069</v>
      </c>
      <c r="O5" s="55">
        <f t="shared" si="0"/>
        <v>0.80797295730568897</v>
      </c>
      <c r="P5" s="55">
        <f t="shared" si="0"/>
        <v>0.85425057921803116</v>
      </c>
      <c r="Q5" s="55">
        <f t="shared" si="0"/>
        <v>0.90099240739640052</v>
      </c>
      <c r="R5" s="55">
        <f t="shared" si="0"/>
        <v>0.94986729189494556</v>
      </c>
      <c r="S5" s="55">
        <f>+S6/S8</f>
        <v>1</v>
      </c>
      <c r="T5" s="12"/>
      <c r="U5" s="42"/>
    </row>
    <row r="6" spans="1:21" customFormat="1" x14ac:dyDescent="0.25">
      <c r="B6" s="52" t="s">
        <v>34</v>
      </c>
      <c r="C6" s="53"/>
      <c r="D6" s="53"/>
      <c r="E6" s="56">
        <f>+'[2]EURB SOFIA'!E6+'[2]EURB SAVA'!E6+'[2]EURB BETSIBOKA'!E6+'[2]EURB SE'!E6+'[2]EURB SO '!E6+'[2]EURB ANOSY'!E6+'[2]EURB ANALA'!E6+'[2]EURB ANALAMANGA'!E6+'[2]EURB BONGOLAVA'!E6+'[2]E URB BOENY'!E6+'[2]E URB ANDROY'!E6+'[2]E URB MELAKY'!E6+'[2]E URB ITASY'!E6+'[2]E URB IHOROMBE'!E6+'[2]E URB HMATSIATRA'!E6+'[2]E URB DIANA'!E6+'[2]E URB ALAOTRA'!E6+'[2]E URB MENABE'!E6+'[2]E URB ANTSIANANA'!E6+'[2] E URB MANIA'!E6+'[2] E URB V7V'!E6+'[2] E URB VAKANA'!E6</f>
        <v>3049666</v>
      </c>
      <c r="F6" s="56">
        <f>+'[2]EURB SOFIA'!F6+'[2]EURB SAVA'!F6+'[2]EURB BETSIBOKA'!F6+'[2]EURB SE'!F6+'[2]EURB SO '!F6+'[2]EURB ANOSY'!F6+'[2]EURB ANALA'!F6+'[2]EURB ANALAMANGA'!F6+'[2]EURB BONGOLAVA'!F6+'[2]E URB BOENY'!F6+'[2]E URB ANDROY'!F6+'[2]E URB MELAKY'!F6+'[2]E URB ITASY'!F6+'[2]E URB IHOROMBE'!F6+'[2]E URB HMATSIATRA'!F6+'[2]E URB DIANA'!F6+'[2]E URB ALAOTRA'!F6+'[2]E URB MENABE'!F6+'[2]E URB ANTSIANANA'!F6+'[2] E URB MANIA'!F6+'[2] E URB V7V'!F6+'[2] E URB VAKANA'!F6</f>
        <v>3301813.3048964008</v>
      </c>
      <c r="G6" s="56">
        <f>+'[2]EURB SOFIA'!G6+'[2]EURB SAVA'!G6+'[2]EURB BETSIBOKA'!G6+'[2]EURB SE'!G6+'[2]EURB SO '!G6+'[2]EURB ANOSY'!G6+'[2]EURB ANALA'!G6+'[2]EURB ANALAMANGA'!G6+'[2]EURB BONGOLAVA'!G6+'[2]E URB BOENY'!G6+'[2]E URB ANDROY'!G6+'[2]E URB MELAKY'!G6+'[2]E URB ITASY'!G6+'[2]E URB IHOROMBE'!G6+'[2]E URB HMATSIATRA'!G6+'[2]E URB DIANA'!G6+'[2]E URB ALAOTRA'!G6+'[2]E URB MENABE'!G6+'[2]E URB ANTSIANANA'!G6+'[2] E URB MANIA'!G6+'[2] E URB V7V'!G6+'[2] E URB VAKANA'!G6</f>
        <v>3555120.8462454998</v>
      </c>
      <c r="H6" s="56">
        <f>+'[2]EURB SOFIA'!H6+'[2]EURB SAVA'!H6+'[2]EURB BETSIBOKA'!H6+'[2]EURB SE'!H6+'[2]EURB SO '!H6+'[2]EURB ANOSY'!H6+'[2]EURB ANALA'!H6+'[2]EURB ANALAMANGA'!H6+'[2]EURB BONGOLAVA'!H6+'[2]E URB BOENY'!H6+'[2]E URB ANDROY'!H6+'[2]E URB MELAKY'!H6+'[2]E URB ITASY'!H6+'[2]E URB IHOROMBE'!H6+'[2]E URB HMATSIATRA'!H6+'[2]E URB DIANA'!H6+'[2]E URB ALAOTRA'!H6+'[2]E URB MENABE'!H6+'[2]E URB ANTSIANANA'!H6+'[2] E URB MANIA'!H6+'[2] E URB V7V'!H6+'[2] E URB VAKANA'!H6</f>
        <v>3841599.2202498852</v>
      </c>
      <c r="I6" s="56">
        <f>+'[2]EURB SOFIA'!I6+'[2]EURB SAVA'!I6+'[2]EURB BETSIBOKA'!I6+'[2]EURB SE'!I6+'[2]EURB SO '!I6+'[2]EURB ANOSY'!I6+'[2]EURB ANALA'!I6+'[2]EURB ANALAMANGA'!I6+'[2]EURB BONGOLAVA'!I6+'[2]E URB BOENY'!I6+'[2]E URB ANDROY'!I6+'[2]E URB MELAKY'!I6+'[2]E URB ITASY'!I6+'[2]E URB IHOROMBE'!I6+'[2]E URB HMATSIATRA'!I6+'[2]E URB DIANA'!I6+'[2]E URB ALAOTRA'!I6+'[2]E URB MENABE'!I6+'[2]E URB ANTSIANANA'!I6+'[2] E URB MANIA'!I6+'[2] E URB V7V'!I6+'[2] E URB VAKANA'!I6</f>
        <v>4158954.8055688497</v>
      </c>
      <c r="J6" s="56">
        <f>+'[2]EURB SOFIA'!J6+'[2]EURB SAVA'!J6+'[2]EURB BETSIBOKA'!J6+'[2]EURB SE'!J6+'[2]EURB SO '!J6+'[2]EURB ANOSY'!J6+'[2]EURB ANALA'!J6+'[2]EURB ANALAMANGA'!J6+'[2]EURB BONGOLAVA'!J6+'[2]E URB BOENY'!J6+'[2]E URB ANDROY'!J6+'[2]E URB MELAKY'!J6+'[2]E URB ITASY'!J6+'[2]E URB IHOROMBE'!J6+'[2]E URB HMATSIATRA'!J6+'[2]E URB DIANA'!J6+'[2]E URB ALAOTRA'!J6+'[2]E URB MENABE'!J6+'[2]E URB ANTSIANANA'!J6+'[2] E URB MANIA'!J6+'[2] E URB V7V'!J6+'[2] E URB VAKANA'!J6</f>
        <v>4499089.0955663333</v>
      </c>
      <c r="K6" s="56">
        <f>+'[2]EURB SOFIA'!K6+'[2]EURB SAVA'!K6+'[2]EURB BETSIBOKA'!K6+'[2]EURB SE'!K6+'[2]EURB SO '!K6+'[2]EURB ANOSY'!K6+'[2]EURB ANALA'!K6+'[2]EURB ANALAMANGA'!K6+'[2]EURB BONGOLAVA'!K6+'[2]E URB BOENY'!K6+'[2]E URB ANDROY'!K6+'[2]E URB MELAKY'!K6+'[2]E URB ITASY'!K6+'[2]E URB IHOROMBE'!K6+'[2]E URB HMATSIATRA'!K6+'[2]E URB DIANA'!K6+'[2]E URB ALAOTRA'!K6+'[2]E URB MENABE'!K6+'[2]E URB ANTSIANANA'!K6+'[2] E URB MANIA'!K6+'[2] E URB V7V'!K6+'[2] E URB VAKANA'!K6</f>
        <v>4879585.4139035689</v>
      </c>
      <c r="L6" s="56">
        <f>+'[2]EURB SOFIA'!L6+'[2]EURB SAVA'!L6+'[2]EURB BETSIBOKA'!L6+'[2]EURB SE'!L6+'[2]EURB SO '!L6+'[2]EURB ANOSY'!L6+'[2]EURB ANALA'!L6+'[2]EURB ANALAMANGA'!L6+'[2]EURB BONGOLAVA'!L6+'[2]E URB BOENY'!L6+'[2]E URB ANDROY'!L6+'[2]E URB MELAKY'!L6+'[2]E URB ITASY'!L6+'[2]E URB IHOROMBE'!L6+'[2]E URB HMATSIATRA'!L6+'[2]E URB DIANA'!L6+'[2]E URB ALAOTRA'!L6+'[2]E URB MENABE'!L6+'[2]E URB ANTSIANANA'!L6+'[2] E URB MANIA'!L6+'[2] E URB V7V'!L6+'[2] E URB VAKANA'!L6</f>
        <v>5297515.617026343</v>
      </c>
      <c r="M6" s="56">
        <f>+'[2]EURB SOFIA'!M6+'[2]EURB SAVA'!M6+'[2]EURB BETSIBOKA'!M6+'[2]EURB SE'!M6+'[2]EURB SO '!M6+'[2]EURB ANOSY'!M6+'[2]EURB ANALA'!M6+'[2]EURB ANALAMANGA'!M6+'[2]EURB BONGOLAVA'!M6+'[2]E URB BOENY'!M6+'[2]E URB ANDROY'!M6+'[2]E URB MELAKY'!M6+'[2]E URB ITASY'!M6+'[2]E URB IHOROMBE'!M6+'[2]E URB HMATSIATRA'!M6+'[2]E URB DIANA'!M6+'[2]E URB ALAOTRA'!M6+'[2]E URB MENABE'!M6+'[2]E URB ANTSIANANA'!M6+'[2] E URB MANIA'!M6+'[2] E URB V7V'!M6+'[2] E URB VAKANA'!M6</f>
        <v>5753588.3914274313</v>
      </c>
      <c r="N6" s="56">
        <f>+'[2]EURB SOFIA'!N6+'[2]EURB SAVA'!N6+'[2]EURB BETSIBOKA'!N6+'[2]EURB SE'!N6+'[2]EURB SO '!N6+'[2]EURB ANOSY'!N6+'[2]EURB ANALA'!N6+'[2]EURB ANALAMANGA'!N6+'[2]EURB BONGOLAVA'!N6+'[2]E URB BOENY'!N6+'[2]E URB ANDROY'!N6+'[2]E URB MELAKY'!N6+'[2]E URB ITASY'!N6+'[2]E URB IHOROMBE'!N6+'[2]E URB HMATSIATRA'!N6+'[2]E URB DIANA'!N6+'[2]E URB ALAOTRA'!N6+'[2]E URB MENABE'!N6+'[2]E URB ANTSIANANA'!N6+'[2] E URB MANIA'!N6+'[2] E URB V7V'!N6+'[2] E URB VAKANA'!N6</f>
        <v>6245039.8141375585</v>
      </c>
      <c r="O6" s="56">
        <f>+'[2]EURB SOFIA'!O6+'[2]EURB SAVA'!O6+'[2]EURB BETSIBOKA'!O6+'[2]EURB SE'!O6+'[2]EURB SO '!O6+'[2]EURB ANOSY'!O6+'[2]EURB ANALA'!O6+'[2]EURB ANALAMANGA'!O6+'[2]EURB BONGOLAVA'!O6+'[2]E URB BOENY'!O6+'[2]E URB ANDROY'!O6+'[2]E URB MELAKY'!O6+'[2]E URB ITASY'!O6+'[2]E URB IHOROMBE'!O6+'[2]E URB HMATSIATRA'!O6+'[2]E URB DIANA'!O6+'[2]E URB ALAOTRA'!O6+'[2]E URB MENABE'!O6+'[2]E URB ANTSIANANA'!O6+'[2] E URB MANIA'!O6+'[2] E URB V7V'!O6+'[2] E URB VAKANA'!O6</f>
        <v>6782909.9699353557</v>
      </c>
      <c r="P6" s="56">
        <f>+'[2]EURB SOFIA'!P6+'[2]EURB SAVA'!P6+'[2]EURB BETSIBOKA'!P6+'[2]EURB SE'!P6+'[2]EURB SO '!P6+'[2]EURB ANOSY'!P6+'[2]EURB ANALA'!P6+'[2]EURB ANALAMANGA'!P6+'[2]EURB BONGOLAVA'!P6+'[2]E URB BOENY'!P6+'[2]E URB ANDROY'!P6+'[2]E URB MELAKY'!P6+'[2]E URB ITASY'!P6+'[2]E URB IHOROMBE'!P6+'[2]E URB HMATSIATRA'!P6+'[2]E URB DIANA'!P6+'[2]E URB ALAOTRA'!P6+'[2]E URB MENABE'!P6+'[2]E URB ANTSIANANA'!P6+'[2] E URB MANIA'!P6+'[2] E URB V7V'!P6+'[2] E URB VAKANA'!P6</f>
        <v>7372208.7482245537</v>
      </c>
      <c r="Q6" s="56">
        <f>+'[2]EURB SOFIA'!Q6+'[2]EURB SAVA'!Q6+'[2]EURB BETSIBOKA'!Q6+'[2]EURB SE'!Q6+'[2]EURB SO '!Q6+'[2]EURB ANOSY'!Q6+'[2]EURB ANALA'!Q6+'[2]EURB ANALAMANGA'!Q6+'[2]EURB BONGOLAVA'!Q6+'[2]E URB BOENY'!Q6+'[2]E URB ANDROY'!Q6+'[2]E URB MELAKY'!Q6+'[2]E URB ITASY'!Q6+'[2]E URB IHOROMBE'!Q6+'[2]E URB HMATSIATRA'!Q6+'[2]E URB DIANA'!Q6+'[2]E URB ALAOTRA'!Q6+'[2]E URB MENABE'!Q6+'[2]E URB ANTSIANANA'!Q6+'[2] E URB MANIA'!Q6+'[2] E URB V7V'!Q6+'[2] E URB VAKANA'!Q6</f>
        <v>7993308.7422230709</v>
      </c>
      <c r="R6" s="56">
        <f>+'[2]EURB SOFIA'!R6+'[2]EURB SAVA'!R6+'[2]EURB BETSIBOKA'!R6+'[2]EURB SE'!R6+'[2]EURB SO '!R6+'[2]EURB ANOSY'!R6+'[2]EURB ANALA'!R6+'[2]EURB ANALAMANGA'!R6+'[2]EURB BONGOLAVA'!R6+'[2]E URB BOENY'!R6+'[2]E URB ANDROY'!R6+'[2]E URB MELAKY'!R6+'[2]E URB ITASY'!R6+'[2]E URB IHOROMBE'!R6+'[2]E URB HMATSIATRA'!R6+'[2]E URB DIANA'!R6+'[2]E URB ALAOTRA'!R6+'[2]E URB MENABE'!R6+'[2]E URB ANTSIANANA'!R6+'[2] E URB MANIA'!R6+'[2] E URB V7V'!R6+'[2] E URB VAKANA'!R6</f>
        <v>8662864.1650837082</v>
      </c>
      <c r="S6" s="56">
        <f>+'[2]EURB SOFIA'!S6+'[2]EURB SAVA'!S6+'[2]EURB BETSIBOKA'!S6+'[2]EURB SE'!S6+'[2]EURB SO '!S6+'[2]EURB ANOSY'!S6+'[2]EURB ANALA'!S6+'[2]EURB ANALAMANGA'!S6+'[2]EURB BONGOLAVA'!S6+'[2]E URB BOENY'!S6+'[2]E URB ANDROY'!S6+'[2]E URB MELAKY'!S6+'[2]E URB ITASY'!S6+'[2]E URB IHOROMBE'!S6+'[2]E URB HMATSIATRA'!S6+'[2]E URB DIANA'!S6+'[2]E URB ALAOTRA'!S6+'[2]E URB MENABE'!S6+'[2]E URB ANTSIANANA'!S6+'[2] E URB MANIA'!S6+'[2] E URB V7V'!S6+'[2] E URB VAKANA'!S6</f>
        <v>9375440.5880637355</v>
      </c>
      <c r="T6" s="26"/>
      <c r="U6" s="42"/>
    </row>
    <row r="7" spans="1:21" customFormat="1" x14ac:dyDescent="0.25">
      <c r="B7" s="57" t="s">
        <v>35</v>
      </c>
      <c r="C7" s="58"/>
      <c r="D7" s="58"/>
      <c r="E7" s="17"/>
      <c r="F7" s="16">
        <f>F6-E6</f>
        <v>252147.30489640078</v>
      </c>
      <c r="G7" s="16">
        <f t="shared" ref="G7:R7" si="1">G6-F6</f>
        <v>253307.54134909902</v>
      </c>
      <c r="H7" s="16">
        <f t="shared" si="1"/>
        <v>286478.37400438543</v>
      </c>
      <c r="I7" s="16">
        <f t="shared" si="1"/>
        <v>317355.58531896444</v>
      </c>
      <c r="J7" s="16">
        <f t="shared" si="1"/>
        <v>340134.2899974836</v>
      </c>
      <c r="K7" s="16">
        <f t="shared" si="1"/>
        <v>380496.3183372356</v>
      </c>
      <c r="L7" s="16">
        <f t="shared" si="1"/>
        <v>417930.20312277414</v>
      </c>
      <c r="M7" s="16">
        <f t="shared" si="1"/>
        <v>456072.77440108825</v>
      </c>
      <c r="N7" s="16">
        <f t="shared" si="1"/>
        <v>491451.4227101272</v>
      </c>
      <c r="O7" s="16">
        <f t="shared" si="1"/>
        <v>537870.15579779726</v>
      </c>
      <c r="P7" s="16">
        <f t="shared" si="1"/>
        <v>589298.77828919794</v>
      </c>
      <c r="Q7" s="16">
        <f t="shared" si="1"/>
        <v>621099.99399851728</v>
      </c>
      <c r="R7" s="16">
        <f t="shared" si="1"/>
        <v>669555.42286063731</v>
      </c>
      <c r="S7" s="16">
        <f>S6-R6</f>
        <v>712576.42298002727</v>
      </c>
      <c r="T7" s="17"/>
      <c r="U7" s="42"/>
    </row>
    <row r="8" spans="1:21" customFormat="1" x14ac:dyDescent="0.25">
      <c r="B8" s="52" t="s">
        <v>10</v>
      </c>
      <c r="C8" s="59"/>
      <c r="D8" s="60"/>
      <c r="E8" s="61">
        <f>+'[2]EURB SOFIA'!E8+'[2]EURB SAVA'!E8+'[2]EURB BETSIBOKA'!E8+'[2]EURB SE'!E8+'[2]EURB SO '!E8+'[2]EURB ANOSY'!E8+'[2]EURB ANALA'!E8+'[2]EURB ANALAMANGA'!E8+'[2]EURB BONGOLAVA'!E8+'[2]E URB BOENY'!E8+'[2]E URB ANDROY'!E8+'[2]E URB MELAKY'!E8+'[2]E URB ITASY'!E8+'[2]E URB IHOROMBE'!E8+'[2]E URB HMATSIATRA'!E8+'[2]E URB DIANA'!E8+'[2]E URB ALAOTRA'!E8+'[2]E URB MENABE'!E8+'[2]E URB ANTSIANANA'!E8+'[2] E URB MANIA'!E8+'[2] E URB V7V'!E8+'[2] E URB VAKANA'!E8</f>
        <v>6369247</v>
      </c>
      <c r="F8" s="61">
        <f>+'[2]EURB SOFIA'!F8+'[2]EURB SAVA'!F8+'[2]EURB BETSIBOKA'!F8+'[2]EURB SE'!F8+'[2]EURB SO '!F8+'[2]EURB ANOSY'!F8+'[2]EURB ANALA'!F8+'[2]EURB ANALAMANGA'!F8+'[2]EURB BONGOLAVA'!F8+'[2]E URB BOENY'!F8+'[2]E URB ANDROY'!F8+'[2]E URB MELAKY'!F8+'[2]E URB ITASY'!F8+'[2]E URB IHOROMBE'!F8+'[2]E URB HMATSIATRA'!F8+'[2]E URB DIANA'!F8+'[2]E URB ALAOTRA'!F8+'[2]E URB MENABE'!F8+'[2]E URB ANTSIANANA'!F8+'[2] E URB MANIA'!F8+'[2] E URB V7V'!F8+'[2] E URB VAKANA'!F8</f>
        <v>6547585.1279999996</v>
      </c>
      <c r="G8" s="61">
        <f>+'[2]EURB SOFIA'!G8+'[2]EURB SAVA'!G8+'[2]EURB BETSIBOKA'!G8+'[2]EURB SE'!G8+'[2]EURB SO '!G8+'[2]EURB ANOSY'!G8+'[2]EURB ANALA'!G8+'[2]EURB ANALAMANGA'!G8+'[2]EURB BONGOLAVA'!G8+'[2]E URB BOENY'!G8+'[2]E URB ANDROY'!G8+'[2]E URB MELAKY'!G8+'[2]E URB ITASY'!G8+'[2]E URB IHOROMBE'!G8+'[2]E URB HMATSIATRA'!G8+'[2]E URB DIANA'!G8+'[2]E URB ALAOTRA'!G8+'[2]E URB MENABE'!G8+'[2]E URB ANTSIANANA'!G8+'[2] E URB MANIA'!G8+'[2] E URB V7V'!G8+'[2] E URB VAKANA'!G8</f>
        <v>6730917.5115839997</v>
      </c>
      <c r="H8" s="61">
        <f>+'[2]EURB SOFIA'!H8+'[2]EURB SAVA'!H8+'[2]EURB BETSIBOKA'!H8+'[2]EURB SE'!H8+'[2]EURB SO '!H8+'[2]EURB ANOSY'!H8+'[2]EURB ANALA'!H8+'[2]EURB ANALAMANGA'!H8+'[2]EURB BONGOLAVA'!H8+'[2]E URB BOENY'!H8+'[2]E URB ANDROY'!H8+'[2]E URB MELAKY'!H8+'[2]E URB ITASY'!H8+'[2]E URB IHOROMBE'!H8+'[2]E URB HMATSIATRA'!H8+'[2]E URB DIANA'!H8+'[2]E URB ALAOTRA'!H8+'[2]E URB MENABE'!H8+'[2]E URB ANTSIANANA'!H8+'[2] E URB MANIA'!H8+'[2] E URB V7V'!H8+'[2] E URB VAKANA'!H8</f>
        <v>6919383.8389483523</v>
      </c>
      <c r="I8" s="61">
        <f>+'[2]EURB SOFIA'!I8+'[2]EURB SAVA'!I8+'[2]EURB BETSIBOKA'!I8+'[2]EURB SE'!I8+'[2]EURB SO '!I8+'[2]EURB ANOSY'!I8+'[2]EURB ANALA'!I8+'[2]EURB ANALAMANGA'!I8+'[2]EURB BONGOLAVA'!I8+'[2]E URB BOENY'!I8+'[2]E URB ANDROY'!I8+'[2]E URB MELAKY'!I8+'[2]E URB ITASY'!I8+'[2]E URB IHOROMBE'!I8+'[2]E URB HMATSIATRA'!I8+'[2]E URB DIANA'!I8+'[2]E URB ALAOTRA'!I8+'[2]E URB MENABE'!I8+'[2]E URB ANTSIANANA'!I8+'[2] E URB MANIA'!I8+'[2] E URB V7V'!I8+'[2] E URB VAKANA'!I8</f>
        <v>7113126.5864389054</v>
      </c>
      <c r="J8" s="61">
        <f>+'[2]EURB SOFIA'!J8+'[2]EURB SAVA'!J8+'[2]EURB BETSIBOKA'!J8+'[2]EURB SE'!J8+'[2]EURB SO '!J8+'[2]EURB ANOSY'!J8+'[2]EURB ANALA'!J8+'[2]EURB ANALAMANGA'!J8+'[2]EURB BONGOLAVA'!J8+'[2]E URB BOENY'!J8+'[2]E URB ANDROY'!J8+'[2]E URB MELAKY'!J8+'[2]E URB ITASY'!J8+'[2]E URB IHOROMBE'!J8+'[2]E URB HMATSIATRA'!J8+'[2]E URB DIANA'!J8+'[2]E URB ALAOTRA'!J8+'[2]E URB MENABE'!J8+'[2]E URB ANTSIANANA'!J8+'[2] E URB MANIA'!J8+'[2] E URB V7V'!J8+'[2] E URB VAKANA'!J8</f>
        <v>7312294.1308591934</v>
      </c>
      <c r="K8" s="61">
        <f>+'[2]EURB SOFIA'!K8+'[2]EURB SAVA'!K8+'[2]EURB BETSIBOKA'!K8+'[2]EURB SE'!K8+'[2]EURB SO '!K8+'[2]EURB ANOSY'!K8+'[2]EURB ANALA'!K8+'[2]EURB ANALAMANGA'!K8+'[2]EURB BONGOLAVA'!K8+'[2]E URB BOENY'!K8+'[2]E URB ANDROY'!K8+'[2]E URB MELAKY'!K8+'[2]E URB ITASY'!K8+'[2]E URB IHOROMBE'!K8+'[2]E URB HMATSIATRA'!K8+'[2]E URB DIANA'!K8+'[2]E URB ALAOTRA'!K8+'[2]E URB MENABE'!K8+'[2]E URB ANTSIANANA'!K8+'[2] E URB MANIA'!K8+'[2] E URB V7V'!K8+'[2] E URB VAKANA'!K8</f>
        <v>7517038.3665232528</v>
      </c>
      <c r="L8" s="61">
        <f>+'[2]EURB SOFIA'!L8+'[2]EURB SAVA'!L8+'[2]EURB BETSIBOKA'!L8+'[2]EURB SE'!L8+'[2]EURB SO '!L8+'[2]EURB ANOSY'!L8+'[2]EURB ANALA'!L8+'[2]EURB ANALAMANGA'!L8+'[2]EURB BONGOLAVA'!L8+'[2]E URB BOENY'!L8+'[2]E URB ANDROY'!L8+'[2]E URB MELAKY'!L8+'[2]E URB ITASY'!L8+'[2]E URB IHOROMBE'!L8+'[2]E URB HMATSIATRA'!L8+'[2]E URB DIANA'!L8+'[2]E URB ALAOTRA'!L8+'[2]E URB MENABE'!L8+'[2]E URB ANTSIANANA'!L8+'[2] E URB MANIA'!L8+'[2] E URB V7V'!L8+'[2] E URB VAKANA'!L8</f>
        <v>7727515.4407859044</v>
      </c>
      <c r="M8" s="61">
        <f>+'[2]EURB SOFIA'!M8+'[2]EURB SAVA'!M8+'[2]EURB BETSIBOKA'!M8+'[2]EURB SE'!M8+'[2]EURB SO '!M8+'[2]EURB ANOSY'!M8+'[2]EURB ANALA'!M8+'[2]EURB ANALAMANGA'!M8+'[2]EURB BONGOLAVA'!M8+'[2]E URB BOENY'!M8+'[2]E URB ANDROY'!M8+'[2]E URB MELAKY'!M8+'[2]E URB ITASY'!M8+'[2]E URB IHOROMBE'!M8+'[2]E URB HMATSIATRA'!M8+'[2]E URB DIANA'!M8+'[2]E URB ALAOTRA'!M8+'[2]E URB MENABE'!M8+'[2]E URB ANTSIANANA'!M8+'[2] E URB MANIA'!M8+'[2] E URB V7V'!M8+'[2] E URB VAKANA'!M8</f>
        <v>7943885.3049585661</v>
      </c>
      <c r="N8" s="61">
        <f>+'[2]EURB SOFIA'!N8+'[2]EURB SAVA'!N8+'[2]EURB BETSIBOKA'!N8+'[2]EURB SE'!N8+'[2]EURB SO '!N8+'[2]EURB ANOSY'!N8+'[2]EURB ANALA'!N8+'[2]EURB ANALAMANGA'!N8+'[2]EURB BONGOLAVA'!N8+'[2]E URB BOENY'!N8+'[2]E URB ANDROY'!N8+'[2]E URB MELAKY'!N8+'[2]E URB ITASY'!N8+'[2]E URB IHOROMBE'!N8+'[2]E URB HMATSIATRA'!N8+'[2]E URB DIANA'!N8+'[2]E URB ALAOTRA'!N8+'[2]E URB MENABE'!N8+'[2]E URB ANTSIANANA'!N8+'[2] E URB MANIA'!N8+'[2] E URB V7V'!N8+'[2] E URB VAKANA'!N8</f>
        <v>8166314.713497404</v>
      </c>
      <c r="O8" s="61">
        <f>+'[2]EURB SOFIA'!O8+'[2]EURB SAVA'!O8+'[2]EURB BETSIBOKA'!O8+'[2]EURB SE'!O8+'[2]EURB SO '!O8+'[2]EURB ANOSY'!O8+'[2]EURB ANALA'!O8+'[2]EURB ANALAMANGA'!O8+'[2]EURB BONGOLAVA'!O8+'[2]E URB BOENY'!O8+'[2]E URB ANDROY'!O8+'[2]E URB MELAKY'!O8+'[2]E URB ITASY'!O8+'[2]E URB IHOROMBE'!O8+'[2]E URB HMATSIATRA'!O8+'[2]E URB DIANA'!O8+'[2]E URB ALAOTRA'!O8+'[2]E URB MENABE'!O8+'[2]E URB ANTSIANANA'!O8+'[2] E URB MANIA'!O8+'[2] E URB V7V'!O8+'[2] E URB VAKANA'!O8</f>
        <v>8394971.5254753325</v>
      </c>
      <c r="P8" s="61">
        <f>+'[2]EURB SOFIA'!P8+'[2]EURB SAVA'!P8+'[2]EURB BETSIBOKA'!P8+'[2]EURB SE'!P8+'[2]EURB SO '!P8+'[2]EURB ANOSY'!P8+'[2]EURB ANALA'!P8+'[2]EURB ANALAMANGA'!P8+'[2]EURB BONGOLAVA'!P8+'[2]E URB BOENY'!P8+'[2]E URB ANDROY'!P8+'[2]E URB MELAKY'!P8+'[2]E URB ITASY'!P8+'[2]E URB IHOROMBE'!P8+'[2]E URB HMATSIATRA'!P8+'[2]E URB DIANA'!P8+'[2]E URB ALAOTRA'!P8+'[2]E URB MENABE'!P8+'[2]E URB ANTSIANANA'!P8+'[2] E URB MANIA'!P8+'[2] E URB V7V'!P8+'[2] E URB VAKANA'!P8</f>
        <v>8630030.7281886414</v>
      </c>
      <c r="Q8" s="61">
        <f>+'[2]EURB SOFIA'!Q8+'[2]EURB SAVA'!Q8+'[2]EURB BETSIBOKA'!Q8+'[2]EURB SE'!Q8+'[2]EURB SO '!Q8+'[2]EURB ANOSY'!Q8+'[2]EURB ANALA'!Q8+'[2]EURB ANALAMANGA'!Q8+'[2]EURB BONGOLAVA'!Q8+'[2]E URB BOENY'!Q8+'[2]E URB ANDROY'!Q8+'[2]E URB MELAKY'!Q8+'[2]E URB ITASY'!Q8+'[2]E URB IHOROMBE'!Q8+'[2]E URB HMATSIATRA'!Q8+'[2]E URB DIANA'!Q8+'[2]E URB ALAOTRA'!Q8+'[2]E URB MENABE'!Q8+'[2]E URB ANTSIANANA'!Q8+'[2] E URB MANIA'!Q8+'[2] E URB V7V'!Q8+'[2] E URB VAKANA'!Q8</f>
        <v>8871671.5885779224</v>
      </c>
      <c r="R8" s="61">
        <f>+'[2]EURB SOFIA'!R8+'[2]EURB SAVA'!R8+'[2]EURB BETSIBOKA'!R8+'[2]EURB SE'!R8+'[2]EURB SO '!R8+'[2]EURB ANOSY'!R8+'[2]EURB ANALA'!R8+'[2]EURB ANALAMANGA'!R8+'[2]EURB BONGOLAVA'!R8+'[2]E URB BOENY'!R8+'[2]E URB ANDROY'!R8+'[2]E URB MELAKY'!R8+'[2]E URB ITASY'!R8+'[2]E URB IHOROMBE'!R8+'[2]E URB HMATSIATRA'!R8+'[2]E URB DIANA'!R8+'[2]E URB ALAOTRA'!R8+'[2]E URB MENABE'!R8+'[2]E URB ANTSIANANA'!R8+'[2] E URB MANIA'!R8+'[2] E URB V7V'!R8+'[2] E URB VAKANA'!R8</f>
        <v>9120078.3930581044</v>
      </c>
      <c r="S8" s="61">
        <f>+S6</f>
        <v>9375440.5880637355</v>
      </c>
      <c r="T8" s="38"/>
      <c r="U8" s="42"/>
    </row>
    <row r="9" spans="1:21" customFormat="1" x14ac:dyDescent="0.25">
      <c r="B9" s="52" t="s">
        <v>36</v>
      </c>
      <c r="C9" s="62">
        <v>0.34</v>
      </c>
      <c r="D9" s="63"/>
      <c r="E9" s="26"/>
      <c r="F9" s="56">
        <f>+'[2]EURB SOFIA'!F9+'[2]EURB SAVA'!F9+'[2]EURB BETSIBOKA'!F9+'[2]EURB SE'!F9+'[2]EURB SO '!F9+'[2]EURB ANOSY'!F9+'[2]EURB ANALA'!F9+'[2]EURB ANALAMANGA'!F9+'[2]EURB BONGOLAVA'!F9+'[2]E URB BOENY'!F9+'[2]E URB ANDROY'!F9+'[2]E URB MELAKY'!F9+'[2]E URB ITASY'!F9+'[2]E URB IHOROMBE'!F9+'[2]E URB HMATSIATRA'!F9+'[2]E URB DIANA'!F9+'[2]E URB ALAOTRA'!F9+'[2]E URB MENABE'!F9+'[2]E URB ANTSIANANA'!F9+'[2] E URB MANIA'!F9+'[2] E URB V7V'!F9+'[2] E URB VAKANA'!F9</f>
        <v>85730.08366477603</v>
      </c>
      <c r="G9" s="56">
        <f>+'[2]EURB SOFIA'!G9+'[2]EURB SAVA'!G9+'[2]EURB BETSIBOKA'!G9+'[2]EURB SE'!G9+'[2]EURB SO '!G9+'[2]EURB ANOSY'!G9+'[2]EURB ANALA'!G9+'[2]EURB ANALAMANGA'!G9+'[2]EURB BONGOLAVA'!G9+'[2]E URB BOENY'!G9+'[2]E URB ANDROY'!G9+'[2]E URB MELAKY'!G9+'[2]E URB ITASY'!G9+'[2]E URB IHOROMBE'!G9+'[2]E URB HMATSIATRA'!G9+'[2]E URB DIANA'!G9+'[2]E URB ALAOTRA'!G9+'[2]E URB MENABE'!G9+'[2]E URB ANTSIANANA'!G9+'[2] E URB MANIA'!G9+'[2] E URB V7V'!G9+'[2] E URB VAKANA'!G9</f>
        <v>86124.564058693795</v>
      </c>
      <c r="H9" s="56">
        <f>+'[2]EURB SOFIA'!H9+'[2]EURB SAVA'!H9+'[2]EURB BETSIBOKA'!H9+'[2]EURB SE'!H9+'[2]EURB SO '!H9+'[2]EURB ANOSY'!H9+'[2]EURB ANALA'!H9+'[2]EURB ANALAMANGA'!H9+'[2]EURB BONGOLAVA'!H9+'[2]E URB BOENY'!H9+'[2]E URB ANDROY'!H9+'[2]E URB MELAKY'!H9+'[2]E URB ITASY'!H9+'[2]E URB IHOROMBE'!H9+'[2]E URB HMATSIATRA'!H9+'[2]E URB DIANA'!H9+'[2]E URB ALAOTRA'!H9+'[2]E URB MENABE'!H9+'[2]E URB ANTSIANANA'!H9+'[2] E URB MANIA'!H9+'[2] E URB V7V'!H9+'[2] E URB VAKANA'!H9</f>
        <v>97402.647161491594</v>
      </c>
      <c r="I9" s="56">
        <f>+'[2]EURB SOFIA'!I9+'[2]EURB SAVA'!I9+'[2]EURB BETSIBOKA'!I9+'[2]EURB SE'!I9+'[2]EURB SO '!I9+'[2]EURB ANOSY'!I9+'[2]EURB ANALA'!I9+'[2]EURB ANALAMANGA'!I9+'[2]EURB BONGOLAVA'!I9+'[2]E URB BOENY'!I9+'[2]E URB ANDROY'!I9+'[2]E URB MELAKY'!I9+'[2]E URB ITASY'!I9+'[2]E URB IHOROMBE'!I9+'[2]E URB HMATSIATRA'!I9+'[2]E URB DIANA'!I9+'[2]E URB ALAOTRA'!I9+'[2]E URB MENABE'!I9+'[2]E URB ANTSIANANA'!I9+'[2] E URB MANIA'!I9+'[2] E URB V7V'!I9+'[2] E URB VAKANA'!I9</f>
        <v>107900.89900844745</v>
      </c>
      <c r="J9" s="56">
        <f>+'[2]EURB SOFIA'!J9+'[2]EURB SAVA'!J9+'[2]EURB BETSIBOKA'!J9+'[2]EURB SE'!J9+'[2]EURB SO '!J9+'[2]EURB ANOSY'!J9+'[2]EURB ANALA'!J9+'[2]EURB ANALAMANGA'!J9+'[2]EURB BONGOLAVA'!J9+'[2]E URB BOENY'!J9+'[2]E URB ANDROY'!J9+'[2]E URB MELAKY'!J9+'[2]E URB ITASY'!J9+'[2]E URB IHOROMBE'!J9+'[2]E URB HMATSIATRA'!J9+'[2]E URB DIANA'!J9+'[2]E URB ALAOTRA'!J9+'[2]E URB MENABE'!J9+'[2]E URB ANTSIANANA'!J9+'[2] E URB MANIA'!J9+'[2] E URB V7V'!J9+'[2] E URB VAKANA'!J9</f>
        <v>115645.65859914462</v>
      </c>
      <c r="K9" s="56">
        <f>+'[2]EURB SOFIA'!K9+'[2]EURB SAVA'!K9+'[2]EURB BETSIBOKA'!K9+'[2]EURB SE'!K9+'[2]EURB SO '!K9+'[2]EURB ANOSY'!K9+'[2]EURB ANALA'!K9+'[2]EURB ANALAMANGA'!K9+'[2]EURB BONGOLAVA'!K9+'[2]E URB BOENY'!K9+'[2]E URB ANDROY'!K9+'[2]E URB MELAKY'!K9+'[2]E URB ITASY'!K9+'[2]E URB IHOROMBE'!K9+'[2]E URB HMATSIATRA'!K9+'[2]E URB DIANA'!K9+'[2]E URB ALAOTRA'!K9+'[2]E URB MENABE'!K9+'[2]E URB ANTSIANANA'!K9+'[2] E URB MANIA'!K9+'[2] E URB V7V'!K9+'[2] E URB VAKANA'!K9</f>
        <v>129368.74823465986</v>
      </c>
      <c r="L9" s="56">
        <f>+'[2]EURB SOFIA'!L9+'[2]EURB SAVA'!L9+'[2]EURB BETSIBOKA'!L9+'[2]EURB SE'!L9+'[2]EURB SO '!L9+'[2]EURB ANOSY'!L9+'[2]EURB ANALA'!L9+'[2]EURB ANALAMANGA'!L9+'[2]EURB BONGOLAVA'!L9+'[2]E URB BOENY'!L9+'[2]E URB ANDROY'!L9+'[2]E URB MELAKY'!L9+'[2]E URB ITASY'!L9+'[2]E URB IHOROMBE'!L9+'[2]E URB HMATSIATRA'!L9+'[2]E URB DIANA'!L9+'[2]E URB ALAOTRA'!L9+'[2]E URB MENABE'!L9+'[2]E URB ANTSIANANA'!L9+'[2] E URB MANIA'!L9+'[2] E URB V7V'!L9+'[2] E URB VAKANA'!L9</f>
        <v>142096.26906174334</v>
      </c>
      <c r="M9" s="56">
        <f>+'[2]EURB SOFIA'!M9+'[2]EURB SAVA'!M9+'[2]EURB BETSIBOKA'!M9+'[2]EURB SE'!M9+'[2]EURB SO '!M9+'[2]EURB ANOSY'!M9+'[2]EURB ANALA'!M9+'[2]EURB ANALAMANGA'!M9+'[2]EURB BONGOLAVA'!M9+'[2]E URB BOENY'!M9+'[2]E URB ANDROY'!M9+'[2]E URB MELAKY'!M9+'[2]E URB ITASY'!M9+'[2]E URB IHOROMBE'!M9+'[2]E URB HMATSIATRA'!M9+'[2]E URB DIANA'!M9+'[2]E URB ALAOTRA'!M9+'[2]E URB MENABE'!M9+'[2]E URB ANTSIANANA'!M9+'[2] E URB MANIA'!M9+'[2] E URB V7V'!M9+'[2] E URB VAKANA'!M9</f>
        <v>155064.7432963702</v>
      </c>
      <c r="N9" s="56">
        <f>+'[2]EURB SOFIA'!N9+'[2]EURB SAVA'!N9+'[2]EURB BETSIBOKA'!N9+'[2]EURB SE'!N9+'[2]EURB SO '!N9+'[2]EURB ANOSY'!N9+'[2]EURB ANALA'!N9+'[2]EURB ANALAMANGA'!N9+'[2]EURB BONGOLAVA'!N9+'[2]E URB BOENY'!N9+'[2]E URB ANDROY'!N9+'[2]E URB MELAKY'!N9+'[2]E URB ITASY'!N9+'[2]E URB IHOROMBE'!N9+'[2]E URB HMATSIATRA'!N9+'[2]E URB DIANA'!N9+'[2]E URB ALAOTRA'!N9+'[2]E URB MENABE'!N9+'[2]E URB ANTSIANANA'!N9+'[2] E URB MANIA'!N9+'[2] E URB V7V'!N9+'[2] E URB VAKANA'!N9</f>
        <v>167093.4837214427</v>
      </c>
      <c r="O9" s="56">
        <f>+'[2]EURB SOFIA'!O9+'[2]EURB SAVA'!O9+'[2]EURB BETSIBOKA'!O9+'[2]EURB SE'!O9+'[2]EURB SO '!O9+'[2]EURB ANOSY'!O9+'[2]EURB ANALA'!O9+'[2]EURB ANALAMANGA'!O9+'[2]EURB BONGOLAVA'!O9+'[2]E URB BOENY'!O9+'[2]E URB ANDROY'!O9+'[2]E URB MELAKY'!O9+'[2]E URB ITASY'!O9+'[2]E URB IHOROMBE'!O9+'[2]E URB HMATSIATRA'!O9+'[2]E URB DIANA'!O9+'[2]E URB ALAOTRA'!O9+'[2]E URB MENABE'!O9+'[2]E URB ANTSIANANA'!O9+'[2] E URB MANIA'!O9+'[2] E URB V7V'!O9+'[2] E URB VAKANA'!O9</f>
        <v>182875.85297125182</v>
      </c>
      <c r="P9" s="56">
        <f>+'[2]EURB SOFIA'!P9+'[2]EURB SAVA'!P9+'[2]EURB BETSIBOKA'!P9+'[2]EURB SE'!P9+'[2]EURB SO '!P9+'[2]EURB ANOSY'!P9+'[2]EURB ANALA'!P9+'[2]EURB ANALAMANGA'!P9+'[2]EURB BONGOLAVA'!P9+'[2]E URB BOENY'!P9+'[2]E URB ANDROY'!P9+'[2]E URB MELAKY'!P9+'[2]E URB ITASY'!P9+'[2]E URB IHOROMBE'!P9+'[2]E URB HMATSIATRA'!P9+'[2]E URB DIANA'!P9+'[2]E URB ALAOTRA'!P9+'[2]E URB MENABE'!P9+'[2]E URB ANTSIANANA'!P9+'[2] E URB MANIA'!P9+'[2] E URB V7V'!P9+'[2] E URB VAKANA'!P9</f>
        <v>200361.58461832633</v>
      </c>
      <c r="Q9" s="56">
        <f>+'[2]EURB SOFIA'!Q9+'[2]EURB SAVA'!Q9+'[2]EURB BETSIBOKA'!Q9+'[2]EURB SE'!Q9+'[2]EURB SO '!Q9+'[2]EURB ANOSY'!Q9+'[2]EURB ANALA'!Q9+'[2]EURB ANALAMANGA'!Q9+'[2]EURB BONGOLAVA'!Q9+'[2]E URB BOENY'!Q9+'[2]E URB ANDROY'!Q9+'[2]E URB MELAKY'!Q9+'[2]E URB ITASY'!Q9+'[2]E URB IHOROMBE'!Q9+'[2]E URB HMATSIATRA'!Q9+'[2]E URB DIANA'!Q9+'[2]E URB ALAOTRA'!Q9+'[2]E URB MENABE'!Q9+'[2]E URB ANTSIANANA'!Q9+'[2] E URB MANIA'!Q9+'[2] E URB V7V'!Q9+'[2] E URB VAKANA'!Q9</f>
        <v>211173.99795949648</v>
      </c>
      <c r="R9" s="56">
        <f>+'[2]EURB SOFIA'!R9+'[2]EURB SAVA'!R9+'[2]EURB BETSIBOKA'!R9+'[2]EURB SE'!R9+'[2]EURB SO '!R9+'[2]EURB ANOSY'!R9+'[2]EURB ANALA'!R9+'[2]EURB ANALAMANGA'!R9+'[2]EURB BONGOLAVA'!R9+'[2]E URB BOENY'!R9+'[2]E URB ANDROY'!R9+'[2]E URB MELAKY'!R9+'[2]E URB ITASY'!R9+'[2]E URB IHOROMBE'!R9+'[2]E URB HMATSIATRA'!R9+'[2]E URB DIANA'!R9+'[2]E URB ALAOTRA'!R9+'[2]E URB MENABE'!R9+'[2]E URB ANTSIANANA'!R9+'[2] E URB MANIA'!R9+'[2] E URB V7V'!R9+'[2] E URB VAKANA'!R9</f>
        <v>227648.84377261647</v>
      </c>
      <c r="S9" s="56">
        <f>+'[2]EURB SOFIA'!S9+'[2]EURB SAVA'!S9+'[2]EURB BETSIBOKA'!S9+'[2]EURB SE'!S9+'[2]EURB SO '!S9+'[2]EURB ANOSY'!S9+'[2]EURB ANALA'!S9+'[2]EURB ANALAMANGA'!S9+'[2]EURB BONGOLAVA'!S9+'[2]E URB BOENY'!S9+'[2]E URB ANDROY'!S9+'[2]E URB MELAKY'!S9+'[2]E URB ITASY'!S9+'[2]E URB IHOROMBE'!S9+'[2]E URB HMATSIATRA'!S9+'[2]E URB DIANA'!S9+'[2]E URB ALAOTRA'!S9+'[2]E URB MENABE'!S9+'[2]E URB ANTSIANANA'!S9+'[2] E URB MANIA'!S9+'[2] E URB V7V'!S9+'[2] E URB VAKANA'!S9</f>
        <v>242275.98381320899</v>
      </c>
      <c r="T9" s="38"/>
      <c r="U9" s="42"/>
    </row>
    <row r="10" spans="1:21" customFormat="1" x14ac:dyDescent="0.25">
      <c r="B10" s="52" t="s">
        <v>37</v>
      </c>
      <c r="C10" s="62">
        <v>0.66</v>
      </c>
      <c r="D10" s="63"/>
      <c r="E10" s="26"/>
      <c r="F10" s="56">
        <f>+'[2]EURB SOFIA'!F10+'[2]EURB SAVA'!F10+'[2]EURB BETSIBOKA'!F10+'[2]EURB SE'!F10+'[2]EURB SO '!F10+'[2]EURB ANOSY'!F10+'[2]EURB ANALA'!F10+'[2]EURB ANALAMANGA'!F10+'[2]EURB BONGOLAVA'!F10+'[2]E URB BOENY'!F10+'[2]E URB ANDROY'!F10+'[2]E URB MELAKY'!F10+'[2]E URB ITASY'!F10+'[2]E URB IHOROMBE'!F10+'[2]E URB HMATSIATRA'!F10+'[2]E URB DIANA'!F10+'[2]E URB ALAOTRA'!F10+'[2]E URB MENABE'!F10+'[2]E URB ANTSIANANA'!F10+'[2] E URB MANIA'!F10+'[2] E URB V7V'!F10+'[2] E URB VAKANA'!F10</f>
        <v>166417.22123162405</v>
      </c>
      <c r="G10" s="56">
        <f>+'[2]EURB SOFIA'!G10+'[2]EURB SAVA'!G10+'[2]EURB BETSIBOKA'!G10+'[2]EURB SE'!G10+'[2]EURB SO '!G10+'[2]EURB ANOSY'!G10+'[2]EURB ANALA'!G10+'[2]EURB ANALAMANGA'!G10+'[2]EURB BONGOLAVA'!G10+'[2]E URB BOENY'!G10+'[2]E URB ANDROY'!G10+'[2]E URB MELAKY'!G10+'[2]E URB ITASY'!G10+'[2]E URB IHOROMBE'!G10+'[2]E URB HMATSIATRA'!G10+'[2]E URB DIANA'!G10+'[2]E URB ALAOTRA'!G10+'[2]E URB MENABE'!G10+'[2]E URB ANTSIANANA'!G10+'[2] E URB MANIA'!G10+'[2] E URB V7V'!G10+'[2] E URB VAKANA'!G10</f>
        <v>167182.97729040557</v>
      </c>
      <c r="H10" s="56">
        <f>+'[2]EURB SOFIA'!H10+'[2]EURB SAVA'!H10+'[2]EURB BETSIBOKA'!H10+'[2]EURB SE'!H10+'[2]EURB SO '!H10+'[2]EURB ANOSY'!H10+'[2]EURB ANALA'!H10+'[2]EURB ANALAMANGA'!H10+'[2]EURB BONGOLAVA'!H10+'[2]E URB BOENY'!H10+'[2]E URB ANDROY'!H10+'[2]E URB MELAKY'!H10+'[2]E URB ITASY'!H10+'[2]E URB IHOROMBE'!H10+'[2]E URB HMATSIATRA'!H10+'[2]E URB DIANA'!H10+'[2]E URB ALAOTRA'!H10+'[2]E URB MENABE'!H10+'[2]E URB ANTSIANANA'!H10+'[2] E URB MANIA'!H10+'[2] E URB V7V'!H10+'[2] E URB VAKANA'!H10</f>
        <v>189075.72684289544</v>
      </c>
      <c r="I10" s="56">
        <f>+'[2]EURB SOFIA'!I10+'[2]EURB SAVA'!I10+'[2]EURB BETSIBOKA'!I10+'[2]EURB SE'!I10+'[2]EURB SO '!I10+'[2]EURB ANOSY'!I10+'[2]EURB ANALA'!I10+'[2]EURB ANALAMANGA'!I10+'[2]EURB BONGOLAVA'!I10+'[2]E URB BOENY'!I10+'[2]E URB ANDROY'!I10+'[2]E URB MELAKY'!I10+'[2]E URB ITASY'!I10+'[2]E URB IHOROMBE'!I10+'[2]E URB HMATSIATRA'!I10+'[2]E URB DIANA'!I10+'[2]E URB ALAOTRA'!I10+'[2]E URB MENABE'!I10+'[2]E URB ANTSIANANA'!I10+'[2] E URB MANIA'!I10+'[2] E URB V7V'!I10+'[2] E URB VAKANA'!I10</f>
        <v>209454.68631051565</v>
      </c>
      <c r="J10" s="56">
        <f>+'[2]EURB SOFIA'!J10+'[2]EURB SAVA'!J10+'[2]EURB BETSIBOKA'!J10+'[2]EURB SE'!J10+'[2]EURB SO '!J10+'[2]EURB ANOSY'!J10+'[2]EURB ANALA'!J10+'[2]EURB ANALAMANGA'!J10+'[2]EURB BONGOLAVA'!J10+'[2]E URB BOENY'!J10+'[2]E URB ANDROY'!J10+'[2]E URB MELAKY'!J10+'[2]E URB ITASY'!J10+'[2]E URB IHOROMBE'!J10+'[2]E URB HMATSIATRA'!J10+'[2]E URB DIANA'!J10+'[2]E URB ALAOTRA'!J10+'[2]E URB MENABE'!J10+'[2]E URB ANTSIANANA'!J10+'[2] E URB MANIA'!J10+'[2] E URB V7V'!J10+'[2] E URB VAKANA'!J10</f>
        <v>224488.63139833961</v>
      </c>
      <c r="K10" s="56">
        <f>+'[2]EURB SOFIA'!K10+'[2]EURB SAVA'!K10+'[2]EURB BETSIBOKA'!K10+'[2]EURB SE'!K10+'[2]EURB SO '!K10+'[2]EURB ANOSY'!K10+'[2]EURB ANALA'!K10+'[2]EURB ANALAMANGA'!K10+'[2]EURB BONGOLAVA'!K10+'[2]E URB BOENY'!K10+'[2]E URB ANDROY'!K10+'[2]E URB MELAKY'!K10+'[2]E URB ITASY'!K10+'[2]E URB IHOROMBE'!K10+'[2]E URB HMATSIATRA'!K10+'[2]E URB DIANA'!K10+'[2]E URB ALAOTRA'!K10+'[2]E URB MENABE'!K10+'[2]E URB ANTSIANANA'!K10+'[2] E URB MANIA'!K10+'[2] E URB V7V'!K10+'[2] E URB VAKANA'!K10</f>
        <v>251127.570102575</v>
      </c>
      <c r="L10" s="56">
        <f>+'[2]EURB SOFIA'!L10+'[2]EURB SAVA'!L10+'[2]EURB BETSIBOKA'!L10+'[2]EURB SE'!L10+'[2]EURB SO '!L10+'[2]EURB ANOSY'!L10+'[2]EURB ANALA'!L10+'[2]EURB ANALAMANGA'!L10+'[2]EURB BONGOLAVA'!L10+'[2]E URB BOENY'!L10+'[2]E URB ANDROY'!L10+'[2]E URB MELAKY'!L10+'[2]E URB ITASY'!L10+'[2]E URB IHOROMBE'!L10+'[2]E URB HMATSIATRA'!L10+'[2]E URB DIANA'!L10+'[2]E URB ALAOTRA'!L10+'[2]E URB MENABE'!L10+'[2]E URB ANTSIANANA'!L10+'[2] E URB MANIA'!L10+'[2] E URB V7V'!L10+'[2] E URB VAKANA'!L10</f>
        <v>275833.93406103121</v>
      </c>
      <c r="M10" s="56">
        <f>+'[2]EURB SOFIA'!M10+'[2]EURB SAVA'!M10+'[2]EURB BETSIBOKA'!M10+'[2]EURB SE'!M10+'[2]EURB SO '!M10+'[2]EURB ANOSY'!M10+'[2]EURB ANALA'!M10+'[2]EURB ANALAMANGA'!M10+'[2]EURB BONGOLAVA'!M10+'[2]E URB BOENY'!M10+'[2]E URB ANDROY'!M10+'[2]E URB MELAKY'!M10+'[2]E URB ITASY'!M10+'[2]E URB IHOROMBE'!M10+'[2]E URB HMATSIATRA'!M10+'[2]E URB DIANA'!M10+'[2]E URB ALAOTRA'!M10+'[2]E URB MENABE'!M10+'[2]E URB ANTSIANANA'!M10+'[2] E URB MANIA'!M10+'[2] E URB V7V'!M10+'[2] E URB VAKANA'!M10</f>
        <v>301008.03110471863</v>
      </c>
      <c r="N10" s="56">
        <f>+'[2]EURB SOFIA'!N10+'[2]EURB SAVA'!N10+'[2]EURB BETSIBOKA'!N10+'[2]EURB SE'!N10+'[2]EURB SO '!N10+'[2]EURB ANOSY'!N10+'[2]EURB ANALA'!N10+'[2]EURB ANALAMANGA'!N10+'[2]EURB BONGOLAVA'!N10+'[2]E URB BOENY'!N10+'[2]E URB ANDROY'!N10+'[2]E URB MELAKY'!N10+'[2]E URB ITASY'!N10+'[2]E URB IHOROMBE'!N10+'[2]E URB HMATSIATRA'!N10+'[2]E URB DIANA'!N10+'[2]E URB ALAOTRA'!N10+'[2]E URB MENABE'!N10+'[2]E URB ANTSIANANA'!N10+'[2] E URB MANIA'!N10+'[2] E URB V7V'!N10+'[2] E URB VAKANA'!N10</f>
        <v>324357.93898868276</v>
      </c>
      <c r="O10" s="56">
        <f>+'[2]EURB SOFIA'!O10+'[2]EURB SAVA'!O10+'[2]EURB BETSIBOKA'!O10+'[2]EURB SE'!O10+'[2]EURB SO '!O10+'[2]EURB ANOSY'!O10+'[2]EURB ANALA'!O10+'[2]EURB ANALAMANGA'!O10+'[2]EURB BONGOLAVA'!O10+'[2]E URB BOENY'!O10+'[2]E URB ANDROY'!O10+'[2]E URB MELAKY'!O10+'[2]E URB ITASY'!O10+'[2]E URB IHOROMBE'!O10+'[2]E URB HMATSIATRA'!O10+'[2]E URB DIANA'!O10+'[2]E URB ALAOTRA'!O10+'[2]E URB MENABE'!O10+'[2]E URB ANTSIANANA'!O10+'[2] E URB MANIA'!O10+'[2] E URB V7V'!O10+'[2] E URB VAKANA'!O10</f>
        <v>354994.30282654759</v>
      </c>
      <c r="P10" s="56">
        <f>+'[2]EURB SOFIA'!P10+'[2]EURB SAVA'!P10+'[2]EURB BETSIBOKA'!P10+'[2]EURB SE'!P10+'[2]EURB SO '!P10+'[2]EURB ANOSY'!P10+'[2]EURB ANALA'!P10+'[2]EURB ANALAMANGA'!P10+'[2]EURB BONGOLAVA'!P10+'[2]E URB BOENY'!P10+'[2]E URB ANDROY'!P10+'[2]E URB MELAKY'!P10+'[2]E URB ITASY'!P10+'[2]E URB IHOROMBE'!P10+'[2]E URB HMATSIATRA'!P10+'[2]E URB DIANA'!P10+'[2]E URB ALAOTRA'!P10+'[2]E URB MENABE'!P10+'[2]E URB ANTSIANANA'!P10+'[2] E URB MANIA'!P10+'[2] E URB V7V'!P10+'[2] E URB VAKANA'!P10</f>
        <v>388937.19367086893</v>
      </c>
      <c r="Q10" s="56">
        <f>+'[2]EURB SOFIA'!Q10+'[2]EURB SAVA'!Q10+'[2]EURB BETSIBOKA'!Q10+'[2]EURB SE'!Q10+'[2]EURB SO '!Q10+'[2]EURB ANOSY'!Q10+'[2]EURB ANALA'!Q10+'[2]EURB ANALAMANGA'!Q10+'[2]EURB BONGOLAVA'!Q10+'[2]E URB BOENY'!Q10+'[2]E URB ANDROY'!Q10+'[2]E URB MELAKY'!Q10+'[2]E URB ITASY'!Q10+'[2]E URB IHOROMBE'!Q10+'[2]E URB HMATSIATRA'!Q10+'[2]E URB DIANA'!Q10+'[2]E URB ALAOTRA'!Q10+'[2]E URB MENABE'!Q10+'[2]E URB ANTSIANANA'!Q10+'[2] E URB MANIA'!Q10+'[2] E URB V7V'!Q10+'[2] E URB VAKANA'!Q10</f>
        <v>409925.99603902252</v>
      </c>
      <c r="R10" s="56">
        <f>+'[2]EURB SOFIA'!R10+'[2]EURB SAVA'!R10+'[2]EURB BETSIBOKA'!R10+'[2]EURB SE'!R10+'[2]EURB SO '!R10+'[2]EURB ANOSY'!R10+'[2]EURB ANALA'!R10+'[2]EURB ANALAMANGA'!R10+'[2]EURB BONGOLAVA'!R10+'[2]E URB BOENY'!R10+'[2]E URB ANDROY'!R10+'[2]E URB MELAKY'!R10+'[2]E URB ITASY'!R10+'[2]E URB IHOROMBE'!R10+'[2]E URB HMATSIATRA'!R10+'[2]E URB DIANA'!R10+'[2]E URB ALAOTRA'!R10+'[2]E URB MENABE'!R10+'[2]E URB ANTSIANANA'!R10+'[2] E URB MANIA'!R10+'[2] E URB V7V'!R10+'[2] E URB VAKANA'!R10</f>
        <v>441906.57908802008</v>
      </c>
      <c r="S10" s="56">
        <f>+'[2]EURB SOFIA'!S10+'[2]EURB SAVA'!S10+'[2]EURB BETSIBOKA'!S10+'[2]EURB SE'!S10+'[2]EURB SO '!S10+'[2]EURB ANOSY'!S10+'[2]EURB ANALA'!S10+'[2]EURB ANALAMANGA'!S10+'[2]EURB BONGOLAVA'!S10+'[2]E URB BOENY'!S10+'[2]E URB ANDROY'!S10+'[2]E URB MELAKY'!S10+'[2]E URB ITASY'!S10+'[2]E URB IHOROMBE'!S10+'[2]E URB HMATSIATRA'!S10+'[2]E URB DIANA'!S10+'[2]E URB ALAOTRA'!S10+'[2]E URB MENABE'!S10+'[2]E URB ANTSIANANA'!S10+'[2] E URB MANIA'!S10+'[2] E URB V7V'!S10+'[2] E URB VAKANA'!S10</f>
        <v>470300.43916681758</v>
      </c>
      <c r="T10" s="38"/>
      <c r="U10" s="42"/>
    </row>
    <row r="11" spans="1:21" customFormat="1" x14ac:dyDescent="0.25">
      <c r="B11" s="52" t="s">
        <v>38</v>
      </c>
      <c r="C11" s="62">
        <v>0</v>
      </c>
      <c r="D11" s="63"/>
      <c r="E11" s="26"/>
      <c r="F11" s="56">
        <f>+'[2]EURB SOFIA'!F11+'[2]EURB SAVA'!F11+'[2]EURB BETSIBOKA'!F11+'[2]EURB SE'!F11+'[2]EURB SO '!F11+'[2]EURB ANOSY'!F11+'[2]EURB ANALA'!F11+'[2]EURB ANALAMANGA'!F11+'[2]EURB BONGOLAVA'!F11+'[2]E URB BOENY'!F11+'[2]E URB ANDROY'!F11+'[2]E URB MELAKY'!F11+'[2]E URB ITASY'!F11+'[2]E URB IHOROMBE'!F11+'[2]E URB HMATSIATRA'!F11+'[2]E URB DIANA'!F11+'[2]E URB ALAOTRA'!F11+'[2]E URB MENABE'!F11+'[2]E URB ANTSIANANA'!F11+'[2] E URB MANIA'!F11+'[2] E URB V7V'!F11+'[2] E URB VAKANA'!F11</f>
        <v>0</v>
      </c>
      <c r="G11" s="56">
        <f>+'[2]EURB SOFIA'!G11+'[2]EURB SAVA'!G11+'[2]EURB BETSIBOKA'!G11+'[2]EURB SE'!G11+'[2]EURB SO '!G11+'[2]EURB ANOSY'!G11+'[2]EURB ANALA'!G11+'[2]EURB ANALAMANGA'!G11+'[2]EURB BONGOLAVA'!G11+'[2]E URB BOENY'!G11+'[2]E URB ANDROY'!G11+'[2]E URB MELAKY'!G11+'[2]E URB ITASY'!G11+'[2]E URB IHOROMBE'!G11+'[2]E URB HMATSIATRA'!G11+'[2]E URB DIANA'!G11+'[2]E URB ALAOTRA'!G11+'[2]E URB MENABE'!G11+'[2]E URB ANTSIANANA'!G11+'[2] E URB MANIA'!G11+'[2] E URB V7V'!G11+'[2] E URB VAKANA'!G11</f>
        <v>0</v>
      </c>
      <c r="H11" s="56">
        <f>+'[2]EURB SOFIA'!H11+'[2]EURB SAVA'!H11+'[2]EURB BETSIBOKA'!H11+'[2]EURB SE'!H11+'[2]EURB SO '!H11+'[2]EURB ANOSY'!H11+'[2]EURB ANALA'!H11+'[2]EURB ANALAMANGA'!H11+'[2]EURB BONGOLAVA'!H11+'[2]E URB BOENY'!H11+'[2]E URB ANDROY'!H11+'[2]E URB MELAKY'!H11+'[2]E URB ITASY'!H11+'[2]E URB IHOROMBE'!H11+'[2]E URB HMATSIATRA'!H11+'[2]E URB DIANA'!H11+'[2]E URB ALAOTRA'!H11+'[2]E URB MENABE'!H11+'[2]E URB ANTSIANANA'!H11+'[2] E URB MANIA'!H11+'[2] E URB V7V'!H11+'[2] E URB VAKANA'!H11</f>
        <v>0</v>
      </c>
      <c r="I11" s="56">
        <f>+'[2]EURB SOFIA'!I11+'[2]EURB SAVA'!I11+'[2]EURB BETSIBOKA'!I11+'[2]EURB SE'!I11+'[2]EURB SO '!I11+'[2]EURB ANOSY'!I11+'[2]EURB ANALA'!I11+'[2]EURB ANALAMANGA'!I11+'[2]EURB BONGOLAVA'!I11+'[2]E URB BOENY'!I11+'[2]E URB ANDROY'!I11+'[2]E URB MELAKY'!I11+'[2]E URB ITASY'!I11+'[2]E URB IHOROMBE'!I11+'[2]E URB HMATSIATRA'!I11+'[2]E URB DIANA'!I11+'[2]E URB ALAOTRA'!I11+'[2]E URB MENABE'!I11+'[2]E URB ANTSIANANA'!I11+'[2] E URB MANIA'!I11+'[2] E URB V7V'!I11+'[2] E URB VAKANA'!I11</f>
        <v>0</v>
      </c>
      <c r="J11" s="56">
        <f>+'[2]EURB SOFIA'!J11+'[2]EURB SAVA'!J11+'[2]EURB BETSIBOKA'!J11+'[2]EURB SE'!J11+'[2]EURB SO '!J11+'[2]EURB ANOSY'!J11+'[2]EURB ANALA'!J11+'[2]EURB ANALAMANGA'!J11+'[2]EURB BONGOLAVA'!J11+'[2]E URB BOENY'!J11+'[2]E URB ANDROY'!J11+'[2]E URB MELAKY'!J11+'[2]E URB ITASY'!J11+'[2]E URB IHOROMBE'!J11+'[2]E URB HMATSIATRA'!J11+'[2]E URB DIANA'!J11+'[2]E URB ALAOTRA'!J11+'[2]E URB MENABE'!J11+'[2]E URB ANTSIANANA'!J11+'[2] E URB MANIA'!J11+'[2] E URB V7V'!J11+'[2] E URB VAKANA'!J11</f>
        <v>0</v>
      </c>
      <c r="K11" s="56">
        <f>+'[2]EURB SOFIA'!K11+'[2]EURB SAVA'!K11+'[2]EURB BETSIBOKA'!K11+'[2]EURB SE'!K11+'[2]EURB SO '!K11+'[2]EURB ANOSY'!K11+'[2]EURB ANALA'!K11+'[2]EURB ANALAMANGA'!K11+'[2]EURB BONGOLAVA'!K11+'[2]E URB BOENY'!K11+'[2]E URB ANDROY'!K11+'[2]E URB MELAKY'!K11+'[2]E URB ITASY'!K11+'[2]E URB IHOROMBE'!K11+'[2]E URB HMATSIATRA'!K11+'[2]E URB DIANA'!K11+'[2]E URB ALAOTRA'!K11+'[2]E URB MENABE'!K11+'[2]E URB ANTSIANANA'!K11+'[2] E URB MANIA'!K11+'[2] E URB V7V'!K11+'[2] E URB VAKANA'!K11</f>
        <v>0</v>
      </c>
      <c r="L11" s="56">
        <f>+'[2]EURB SOFIA'!L11+'[2]EURB SAVA'!L11+'[2]EURB BETSIBOKA'!L11+'[2]EURB SE'!L11+'[2]EURB SO '!L11+'[2]EURB ANOSY'!L11+'[2]EURB ANALA'!L11+'[2]EURB ANALAMANGA'!L11+'[2]EURB BONGOLAVA'!L11+'[2]E URB BOENY'!L11+'[2]E URB ANDROY'!L11+'[2]E URB MELAKY'!L11+'[2]E URB ITASY'!L11+'[2]E URB IHOROMBE'!L11+'[2]E URB HMATSIATRA'!L11+'[2]E URB DIANA'!L11+'[2]E URB ALAOTRA'!L11+'[2]E URB MENABE'!L11+'[2]E URB ANTSIANANA'!L11+'[2] E URB MANIA'!L11+'[2] E URB V7V'!L11+'[2] E URB VAKANA'!L11</f>
        <v>0</v>
      </c>
      <c r="M11" s="56">
        <f>+'[2]EURB SOFIA'!M11+'[2]EURB SAVA'!M11+'[2]EURB BETSIBOKA'!M11+'[2]EURB SE'!M11+'[2]EURB SO '!M11+'[2]EURB ANOSY'!M11+'[2]EURB ANALA'!M11+'[2]EURB ANALAMANGA'!M11+'[2]EURB BONGOLAVA'!M11+'[2]E URB BOENY'!M11+'[2]E URB ANDROY'!M11+'[2]E URB MELAKY'!M11+'[2]E URB ITASY'!M11+'[2]E URB IHOROMBE'!M11+'[2]E URB HMATSIATRA'!M11+'[2]E URB DIANA'!M11+'[2]E URB ALAOTRA'!M11+'[2]E URB MENABE'!M11+'[2]E URB ANTSIANANA'!M11+'[2] E URB MANIA'!M11+'[2] E URB V7V'!M11+'[2] E URB VAKANA'!M11</f>
        <v>0</v>
      </c>
      <c r="N11" s="56">
        <f>+'[2]EURB SOFIA'!N11+'[2]EURB SAVA'!N11+'[2]EURB BETSIBOKA'!N11+'[2]EURB SE'!N11+'[2]EURB SO '!N11+'[2]EURB ANOSY'!N11+'[2]EURB ANALA'!N11+'[2]EURB ANALAMANGA'!N11+'[2]EURB BONGOLAVA'!N11+'[2]E URB BOENY'!N11+'[2]E URB ANDROY'!N11+'[2]E URB MELAKY'!N11+'[2]E URB ITASY'!N11+'[2]E URB IHOROMBE'!N11+'[2]E URB HMATSIATRA'!N11+'[2]E URB DIANA'!N11+'[2]E URB ALAOTRA'!N11+'[2]E URB MENABE'!N11+'[2]E URB ANTSIANANA'!N11+'[2] E URB MANIA'!N11+'[2] E URB V7V'!N11+'[2] E URB VAKANA'!N11</f>
        <v>0</v>
      </c>
      <c r="O11" s="56">
        <f>+'[2]EURB SOFIA'!O11+'[2]EURB SAVA'!O11+'[2]EURB BETSIBOKA'!O11+'[2]EURB SE'!O11+'[2]EURB SO '!O11+'[2]EURB ANOSY'!O11+'[2]EURB ANALA'!O11+'[2]EURB ANALAMANGA'!O11+'[2]EURB BONGOLAVA'!O11+'[2]E URB BOENY'!O11+'[2]E URB ANDROY'!O11+'[2]E URB MELAKY'!O11+'[2]E URB ITASY'!O11+'[2]E URB IHOROMBE'!O11+'[2]E URB HMATSIATRA'!O11+'[2]E URB DIANA'!O11+'[2]E URB ALAOTRA'!O11+'[2]E URB MENABE'!O11+'[2]E URB ANTSIANANA'!O11+'[2] E URB MANIA'!O11+'[2] E URB V7V'!O11+'[2] E URB VAKANA'!O11</f>
        <v>0</v>
      </c>
      <c r="P11" s="56">
        <f>+'[2]EURB SOFIA'!P11+'[2]EURB SAVA'!P11+'[2]EURB BETSIBOKA'!P11+'[2]EURB SE'!P11+'[2]EURB SO '!P11+'[2]EURB ANOSY'!P11+'[2]EURB ANALA'!P11+'[2]EURB ANALAMANGA'!P11+'[2]EURB BONGOLAVA'!P11+'[2]E URB BOENY'!P11+'[2]E URB ANDROY'!P11+'[2]E URB MELAKY'!P11+'[2]E URB ITASY'!P11+'[2]E URB IHOROMBE'!P11+'[2]E URB HMATSIATRA'!P11+'[2]E URB DIANA'!P11+'[2]E URB ALAOTRA'!P11+'[2]E URB MENABE'!P11+'[2]E URB ANTSIANANA'!P11+'[2] E URB MANIA'!P11+'[2] E URB V7V'!P11+'[2] E URB VAKANA'!P11</f>
        <v>0</v>
      </c>
      <c r="Q11" s="56">
        <f>+'[2]EURB SOFIA'!Q11+'[2]EURB SAVA'!Q11+'[2]EURB BETSIBOKA'!Q11+'[2]EURB SE'!Q11+'[2]EURB SO '!Q11+'[2]EURB ANOSY'!Q11+'[2]EURB ANALA'!Q11+'[2]EURB ANALAMANGA'!Q11+'[2]EURB BONGOLAVA'!Q11+'[2]E URB BOENY'!Q11+'[2]E URB ANDROY'!Q11+'[2]E URB MELAKY'!Q11+'[2]E URB ITASY'!Q11+'[2]E URB IHOROMBE'!Q11+'[2]E URB HMATSIATRA'!Q11+'[2]E URB DIANA'!Q11+'[2]E URB ALAOTRA'!Q11+'[2]E URB MENABE'!Q11+'[2]E URB ANTSIANANA'!Q11+'[2] E URB MANIA'!Q11+'[2] E URB V7V'!Q11+'[2] E URB VAKANA'!Q11</f>
        <v>0</v>
      </c>
      <c r="R11" s="56">
        <f>+'[2]EURB SOFIA'!R11+'[2]EURB SAVA'!R11+'[2]EURB BETSIBOKA'!R11+'[2]EURB SE'!R11+'[2]EURB SO '!R11+'[2]EURB ANOSY'!R11+'[2]EURB ANALA'!R11+'[2]EURB ANALAMANGA'!R11+'[2]EURB BONGOLAVA'!R11+'[2]E URB BOENY'!R11+'[2]E URB ANDROY'!R11+'[2]E URB MELAKY'!R11+'[2]E URB ITASY'!R11+'[2]E URB IHOROMBE'!R11+'[2]E URB HMATSIATRA'!R11+'[2]E URB DIANA'!R11+'[2]E URB ALAOTRA'!R11+'[2]E URB MENABE'!R11+'[2]E URB ANTSIANANA'!R11+'[2] E URB MANIA'!R11+'[2] E URB V7V'!R11+'[2] E URB VAKANA'!R11</f>
        <v>0</v>
      </c>
      <c r="S11" s="56">
        <f>+'[2]EURB SOFIA'!S11+'[2]EURB SAVA'!S11+'[2]EURB BETSIBOKA'!S11+'[2]EURB SE'!S11+'[2]EURB SO '!S11+'[2]EURB ANOSY'!S11+'[2]EURB ANALA'!S11+'[2]EURB ANALAMANGA'!S11+'[2]EURB BONGOLAVA'!S11+'[2]E URB BOENY'!S11+'[2]E URB ANDROY'!S11+'[2]E URB MELAKY'!S11+'[2]E URB ITASY'!S11+'[2]E URB IHOROMBE'!S11+'[2]E URB HMATSIATRA'!S11+'[2]E URB DIANA'!S11+'[2]E URB ALAOTRA'!S11+'[2]E URB MENABE'!S11+'[2]E URB ANTSIANANA'!S11+'[2] E URB MANIA'!S11+'[2] E URB V7V'!S11+'[2] E URB VAKANA'!S11</f>
        <v>0</v>
      </c>
      <c r="T11" s="26">
        <f t="shared" ref="T11:T12" si="2">SUM(F11:R11)</f>
        <v>0</v>
      </c>
      <c r="U11" s="42"/>
    </row>
    <row r="12" spans="1:21" customFormat="1" x14ac:dyDescent="0.25">
      <c r="B12" s="52" t="s">
        <v>39</v>
      </c>
      <c r="C12" s="62">
        <v>0</v>
      </c>
      <c r="D12" s="63"/>
      <c r="E12" s="26"/>
      <c r="F12" s="56">
        <f>+'[2]EURB SOFIA'!F12+'[2]EURB SAVA'!F12+'[2]EURB BETSIBOKA'!F12+'[2]EURB SE'!F12+'[2]EURB SO '!F12+'[2]EURB ANOSY'!F12+'[2]EURB ANALA'!F12+'[2]EURB ANALAMANGA'!F12+'[2]EURB BONGOLAVA'!F12+'[2]E URB BOENY'!F12+'[2]E URB ANDROY'!F12+'[2]E URB MELAKY'!F12+'[2]E URB ITASY'!F12+'[2]E URB IHOROMBE'!F12+'[2]E URB HMATSIATRA'!F12+'[2]E URB DIANA'!F12+'[2]E URB ALAOTRA'!F12+'[2]E URB MENABE'!F12+'[2]E URB ANTSIANANA'!F12+'[2] E URB MANIA'!F12+'[2] E URB V7V'!F12+'[2] E URB VAKANA'!F12</f>
        <v>0</v>
      </c>
      <c r="G12" s="56">
        <f>+'[2]EURB SOFIA'!G12+'[2]EURB SAVA'!G12+'[2]EURB BETSIBOKA'!G12+'[2]EURB SE'!G12+'[2]EURB SO '!G12+'[2]EURB ANOSY'!G12+'[2]EURB ANALA'!G12+'[2]EURB ANALAMANGA'!G12+'[2]EURB BONGOLAVA'!G12+'[2]E URB BOENY'!G12+'[2]E URB ANDROY'!G12+'[2]E URB MELAKY'!G12+'[2]E URB ITASY'!G12+'[2]E URB IHOROMBE'!G12+'[2]E URB HMATSIATRA'!G12+'[2]E URB DIANA'!G12+'[2]E URB ALAOTRA'!G12+'[2]E URB MENABE'!G12+'[2]E URB ANTSIANANA'!G12+'[2] E URB MANIA'!G12+'[2] E URB V7V'!G12+'[2] E URB VAKANA'!G12</f>
        <v>0</v>
      </c>
      <c r="H12" s="56">
        <f>+'[2]EURB SOFIA'!H12+'[2]EURB SAVA'!H12+'[2]EURB BETSIBOKA'!H12+'[2]EURB SE'!H12+'[2]EURB SO '!H12+'[2]EURB ANOSY'!H12+'[2]EURB ANALA'!H12+'[2]EURB ANALAMANGA'!H12+'[2]EURB BONGOLAVA'!H12+'[2]E URB BOENY'!H12+'[2]E URB ANDROY'!H12+'[2]E URB MELAKY'!H12+'[2]E URB ITASY'!H12+'[2]E URB IHOROMBE'!H12+'[2]E URB HMATSIATRA'!H12+'[2]E URB DIANA'!H12+'[2]E URB ALAOTRA'!H12+'[2]E URB MENABE'!H12+'[2]E URB ANTSIANANA'!H12+'[2] E URB MANIA'!H12+'[2] E URB V7V'!H12+'[2] E URB VAKANA'!H12</f>
        <v>0</v>
      </c>
      <c r="I12" s="56">
        <f>+'[2]EURB SOFIA'!I12+'[2]EURB SAVA'!I12+'[2]EURB BETSIBOKA'!I12+'[2]EURB SE'!I12+'[2]EURB SO '!I12+'[2]EURB ANOSY'!I12+'[2]EURB ANALA'!I12+'[2]EURB ANALAMANGA'!I12+'[2]EURB BONGOLAVA'!I12+'[2]E URB BOENY'!I12+'[2]E URB ANDROY'!I12+'[2]E URB MELAKY'!I12+'[2]E URB ITASY'!I12+'[2]E URB IHOROMBE'!I12+'[2]E URB HMATSIATRA'!I12+'[2]E URB DIANA'!I12+'[2]E URB ALAOTRA'!I12+'[2]E URB MENABE'!I12+'[2]E URB ANTSIANANA'!I12+'[2] E URB MANIA'!I12+'[2] E URB V7V'!I12+'[2] E URB VAKANA'!I12</f>
        <v>0</v>
      </c>
      <c r="J12" s="56">
        <f>+'[2]EURB SOFIA'!J12+'[2]EURB SAVA'!J12+'[2]EURB BETSIBOKA'!J12+'[2]EURB SE'!J12+'[2]EURB SO '!J12+'[2]EURB ANOSY'!J12+'[2]EURB ANALA'!J12+'[2]EURB ANALAMANGA'!J12+'[2]EURB BONGOLAVA'!J12+'[2]E URB BOENY'!J12+'[2]E URB ANDROY'!J12+'[2]E URB MELAKY'!J12+'[2]E URB ITASY'!J12+'[2]E URB IHOROMBE'!J12+'[2]E URB HMATSIATRA'!J12+'[2]E URB DIANA'!J12+'[2]E URB ALAOTRA'!J12+'[2]E URB MENABE'!J12+'[2]E URB ANTSIANANA'!J12+'[2] E URB MANIA'!J12+'[2] E URB V7V'!J12+'[2] E URB VAKANA'!J12</f>
        <v>0</v>
      </c>
      <c r="K12" s="56">
        <f>+'[2]EURB SOFIA'!K12+'[2]EURB SAVA'!K12+'[2]EURB BETSIBOKA'!K12+'[2]EURB SE'!K12+'[2]EURB SO '!K12+'[2]EURB ANOSY'!K12+'[2]EURB ANALA'!K12+'[2]EURB ANALAMANGA'!K12+'[2]EURB BONGOLAVA'!K12+'[2]E URB BOENY'!K12+'[2]E URB ANDROY'!K12+'[2]E URB MELAKY'!K12+'[2]E URB ITASY'!K12+'[2]E URB IHOROMBE'!K12+'[2]E URB HMATSIATRA'!K12+'[2]E URB DIANA'!K12+'[2]E URB ALAOTRA'!K12+'[2]E URB MENABE'!K12+'[2]E URB ANTSIANANA'!K12+'[2] E URB MANIA'!K12+'[2] E URB V7V'!K12+'[2] E URB VAKANA'!K12</f>
        <v>0</v>
      </c>
      <c r="L12" s="56">
        <f>+'[2]EURB SOFIA'!L12+'[2]EURB SAVA'!L12+'[2]EURB BETSIBOKA'!L12+'[2]EURB SE'!L12+'[2]EURB SO '!L12+'[2]EURB ANOSY'!L12+'[2]EURB ANALA'!L12+'[2]EURB ANALAMANGA'!L12+'[2]EURB BONGOLAVA'!L12+'[2]E URB BOENY'!L12+'[2]E URB ANDROY'!L12+'[2]E URB MELAKY'!L12+'[2]E URB ITASY'!L12+'[2]E URB IHOROMBE'!L12+'[2]E URB HMATSIATRA'!L12+'[2]E URB DIANA'!L12+'[2]E URB ALAOTRA'!L12+'[2]E URB MENABE'!L12+'[2]E URB ANTSIANANA'!L12+'[2] E URB MANIA'!L12+'[2] E URB V7V'!L12+'[2] E URB VAKANA'!L12</f>
        <v>0</v>
      </c>
      <c r="M12" s="56">
        <f>+'[2]EURB SOFIA'!M12+'[2]EURB SAVA'!M12+'[2]EURB BETSIBOKA'!M12+'[2]EURB SE'!M12+'[2]EURB SO '!M12+'[2]EURB ANOSY'!M12+'[2]EURB ANALA'!M12+'[2]EURB ANALAMANGA'!M12+'[2]EURB BONGOLAVA'!M12+'[2]E URB BOENY'!M12+'[2]E URB ANDROY'!M12+'[2]E URB MELAKY'!M12+'[2]E URB ITASY'!M12+'[2]E URB IHOROMBE'!M12+'[2]E URB HMATSIATRA'!M12+'[2]E URB DIANA'!M12+'[2]E URB ALAOTRA'!M12+'[2]E URB MENABE'!M12+'[2]E URB ANTSIANANA'!M12+'[2] E URB MANIA'!M12+'[2] E URB V7V'!M12+'[2] E URB VAKANA'!M12</f>
        <v>0</v>
      </c>
      <c r="N12" s="56">
        <f>+'[2]EURB SOFIA'!N12+'[2]EURB SAVA'!N12+'[2]EURB BETSIBOKA'!N12+'[2]EURB SE'!N12+'[2]EURB SO '!N12+'[2]EURB ANOSY'!N12+'[2]EURB ANALA'!N12+'[2]EURB ANALAMANGA'!N12+'[2]EURB BONGOLAVA'!N12+'[2]E URB BOENY'!N12+'[2]E URB ANDROY'!N12+'[2]E URB MELAKY'!N12+'[2]E URB ITASY'!N12+'[2]E URB IHOROMBE'!N12+'[2]E URB HMATSIATRA'!N12+'[2]E URB DIANA'!N12+'[2]E URB ALAOTRA'!N12+'[2]E URB MENABE'!N12+'[2]E URB ANTSIANANA'!N12+'[2] E URB MANIA'!N12+'[2] E URB V7V'!N12+'[2] E URB VAKANA'!N12</f>
        <v>0</v>
      </c>
      <c r="O12" s="56">
        <f>+'[2]EURB SOFIA'!O12+'[2]EURB SAVA'!O12+'[2]EURB BETSIBOKA'!O12+'[2]EURB SE'!O12+'[2]EURB SO '!O12+'[2]EURB ANOSY'!O12+'[2]EURB ANALA'!O12+'[2]EURB ANALAMANGA'!O12+'[2]EURB BONGOLAVA'!O12+'[2]E URB BOENY'!O12+'[2]E URB ANDROY'!O12+'[2]E URB MELAKY'!O12+'[2]E URB ITASY'!O12+'[2]E URB IHOROMBE'!O12+'[2]E URB HMATSIATRA'!O12+'[2]E URB DIANA'!O12+'[2]E URB ALAOTRA'!O12+'[2]E URB MENABE'!O12+'[2]E URB ANTSIANANA'!O12+'[2] E URB MANIA'!O12+'[2] E URB V7V'!O12+'[2] E URB VAKANA'!O12</f>
        <v>0</v>
      </c>
      <c r="P12" s="56">
        <f>+'[2]EURB SOFIA'!P12+'[2]EURB SAVA'!P12+'[2]EURB BETSIBOKA'!P12+'[2]EURB SE'!P12+'[2]EURB SO '!P12+'[2]EURB ANOSY'!P12+'[2]EURB ANALA'!P12+'[2]EURB ANALAMANGA'!P12+'[2]EURB BONGOLAVA'!P12+'[2]E URB BOENY'!P12+'[2]E URB ANDROY'!P12+'[2]E URB MELAKY'!P12+'[2]E URB ITASY'!P12+'[2]E URB IHOROMBE'!P12+'[2]E URB HMATSIATRA'!P12+'[2]E URB DIANA'!P12+'[2]E URB ALAOTRA'!P12+'[2]E URB MENABE'!P12+'[2]E URB ANTSIANANA'!P12+'[2] E URB MANIA'!P12+'[2] E URB V7V'!P12+'[2] E URB VAKANA'!P12</f>
        <v>0</v>
      </c>
      <c r="Q12" s="56">
        <f>+'[2]EURB SOFIA'!Q12+'[2]EURB SAVA'!Q12+'[2]EURB BETSIBOKA'!Q12+'[2]EURB SE'!Q12+'[2]EURB SO '!Q12+'[2]EURB ANOSY'!Q12+'[2]EURB ANALA'!Q12+'[2]EURB ANALAMANGA'!Q12+'[2]EURB BONGOLAVA'!Q12+'[2]E URB BOENY'!Q12+'[2]E URB ANDROY'!Q12+'[2]E URB MELAKY'!Q12+'[2]E URB ITASY'!Q12+'[2]E URB IHOROMBE'!Q12+'[2]E URB HMATSIATRA'!Q12+'[2]E URB DIANA'!Q12+'[2]E URB ALAOTRA'!Q12+'[2]E URB MENABE'!Q12+'[2]E URB ANTSIANANA'!Q12+'[2] E URB MANIA'!Q12+'[2] E URB V7V'!Q12+'[2] E URB VAKANA'!Q12</f>
        <v>0</v>
      </c>
      <c r="R12" s="56">
        <f>+'[2]EURB SOFIA'!R12+'[2]EURB SAVA'!R12+'[2]EURB BETSIBOKA'!R12+'[2]EURB SE'!R12+'[2]EURB SO '!R12+'[2]EURB ANOSY'!R12+'[2]EURB ANALA'!R12+'[2]EURB ANALAMANGA'!R12+'[2]EURB BONGOLAVA'!R12+'[2]E URB BOENY'!R12+'[2]E URB ANDROY'!R12+'[2]E URB MELAKY'!R12+'[2]E URB ITASY'!R12+'[2]E URB IHOROMBE'!R12+'[2]E URB HMATSIATRA'!R12+'[2]E URB DIANA'!R12+'[2]E URB ALAOTRA'!R12+'[2]E URB MENABE'!R12+'[2]E URB ANTSIANANA'!R12+'[2] E URB MANIA'!R12+'[2] E URB V7V'!R12+'[2] E URB VAKANA'!R12</f>
        <v>0</v>
      </c>
      <c r="S12" s="56">
        <f>+'[2]EURB SOFIA'!S12+'[2]EURB SAVA'!S12+'[2]EURB BETSIBOKA'!S12+'[2]EURB SE'!S12+'[2]EURB SO '!S12+'[2]EURB ANOSY'!S12+'[2]EURB ANALA'!S12+'[2]EURB ANALAMANGA'!S12+'[2]EURB BONGOLAVA'!S12+'[2]E URB BOENY'!S12+'[2]E URB ANDROY'!S12+'[2]E URB MELAKY'!S12+'[2]E URB ITASY'!S12+'[2]E URB IHOROMBE'!S12+'[2]E URB HMATSIATRA'!S12+'[2]E URB DIANA'!S12+'[2]E URB ALAOTRA'!S12+'[2]E URB MENABE'!S12+'[2]E URB ANTSIANANA'!S12+'[2] E URB MANIA'!S12+'[2] E URB V7V'!S12+'[2] E URB VAKANA'!S12</f>
        <v>0</v>
      </c>
      <c r="T12" s="26">
        <f t="shared" si="2"/>
        <v>0</v>
      </c>
      <c r="U12" s="42"/>
    </row>
    <row r="13" spans="1:21" customFormat="1" x14ac:dyDescent="0.25">
      <c r="B13" s="159" t="s">
        <v>16</v>
      </c>
      <c r="C13" s="159"/>
      <c r="D13" s="159"/>
      <c r="E13" s="64"/>
      <c r="F13" s="64">
        <f>SUM(F9:F12)</f>
        <v>252147.30489640008</v>
      </c>
      <c r="G13" s="64">
        <f>SUM(G9:G12)</f>
        <v>253307.54134909937</v>
      </c>
      <c r="H13" s="64">
        <f>SUM(H9:H12)</f>
        <v>286478.37400438706</v>
      </c>
      <c r="I13" s="64">
        <f>SUM(I9:I12)</f>
        <v>317355.5853189631</v>
      </c>
      <c r="J13" s="64">
        <f t="shared" ref="J13:S13" si="3">SUM(J9:J12)</f>
        <v>340134.28999748424</v>
      </c>
      <c r="K13" s="64">
        <f t="shared" si="3"/>
        <v>380496.31833723484</v>
      </c>
      <c r="L13" s="64">
        <f t="shared" si="3"/>
        <v>417930.20312277455</v>
      </c>
      <c r="M13" s="64">
        <f t="shared" si="3"/>
        <v>456072.77440108883</v>
      </c>
      <c r="N13" s="64">
        <f t="shared" si="3"/>
        <v>491451.42271012545</v>
      </c>
      <c r="O13" s="64">
        <f t="shared" si="3"/>
        <v>537870.15579779935</v>
      </c>
      <c r="P13" s="64">
        <f t="shared" si="3"/>
        <v>589298.77828919527</v>
      </c>
      <c r="Q13" s="64">
        <f t="shared" si="3"/>
        <v>621099.99399851903</v>
      </c>
      <c r="R13" s="64">
        <f t="shared" si="3"/>
        <v>669555.42286063661</v>
      </c>
      <c r="S13" s="64">
        <f t="shared" si="3"/>
        <v>712576.42298002657</v>
      </c>
      <c r="T13" s="64">
        <f>SUM(T9:T12)</f>
        <v>0</v>
      </c>
      <c r="U13" s="42"/>
    </row>
    <row r="14" spans="1:21" customFormat="1" x14ac:dyDescent="0.25">
      <c r="B14" s="52" t="s">
        <v>40</v>
      </c>
      <c r="C14" s="65">
        <v>0.9</v>
      </c>
      <c r="D14" s="63"/>
      <c r="E14" s="26"/>
      <c r="F14" s="26">
        <f>F9*$C$14</f>
        <v>77157.075298298427</v>
      </c>
      <c r="G14" s="26">
        <f t="shared" ref="G14:S14" si="4">G9*$C$14</f>
        <v>77512.107652824416</v>
      </c>
      <c r="H14" s="26">
        <f t="shared" si="4"/>
        <v>87662.382445342431</v>
      </c>
      <c r="I14" s="26">
        <f t="shared" si="4"/>
        <v>97110.809107602705</v>
      </c>
      <c r="J14" s="26">
        <f t="shared" si="4"/>
        <v>104081.09273923015</v>
      </c>
      <c r="K14" s="26">
        <f t="shared" si="4"/>
        <v>116431.87341119387</v>
      </c>
      <c r="L14" s="26">
        <f t="shared" si="4"/>
        <v>127886.642155569</v>
      </c>
      <c r="M14" s="26">
        <f t="shared" si="4"/>
        <v>139558.26896673319</v>
      </c>
      <c r="N14" s="26">
        <f t="shared" si="4"/>
        <v>150384.13534929842</v>
      </c>
      <c r="O14" s="26">
        <f t="shared" si="4"/>
        <v>164588.26767412663</v>
      </c>
      <c r="P14" s="26">
        <f t="shared" si="4"/>
        <v>180325.42615649372</v>
      </c>
      <c r="Q14" s="26">
        <f t="shared" si="4"/>
        <v>190056.59816354685</v>
      </c>
      <c r="R14" s="26">
        <f t="shared" si="4"/>
        <v>204883.95939535482</v>
      </c>
      <c r="S14" s="26">
        <f t="shared" si="4"/>
        <v>218048.38543188811</v>
      </c>
      <c r="T14" s="26">
        <f t="shared" ref="T14" si="5">$C$14*T9</f>
        <v>0</v>
      </c>
    </row>
    <row r="15" spans="1:21" customFormat="1" x14ac:dyDescent="0.25">
      <c r="B15" s="66" t="s">
        <v>41</v>
      </c>
      <c r="C15" s="65">
        <v>0.1</v>
      </c>
      <c r="D15" s="63"/>
      <c r="E15" s="26"/>
      <c r="F15" s="26">
        <f>F9*$C$15</f>
        <v>8573.008366477603</v>
      </c>
      <c r="G15" s="26">
        <f>G9*$C$15</f>
        <v>8612.4564058693795</v>
      </c>
      <c r="H15" s="26">
        <f t="shared" ref="H15:R15" si="6">H9*$C$15</f>
        <v>9740.2647161491604</v>
      </c>
      <c r="I15" s="26">
        <f t="shared" si="6"/>
        <v>10790.089900844745</v>
      </c>
      <c r="J15" s="26">
        <f t="shared" si="6"/>
        <v>11564.565859914463</v>
      </c>
      <c r="K15" s="26">
        <f t="shared" si="6"/>
        <v>12936.874823465987</v>
      </c>
      <c r="L15" s="26">
        <f t="shared" si="6"/>
        <v>14209.626906174335</v>
      </c>
      <c r="M15" s="26">
        <f t="shared" si="6"/>
        <v>15506.474329637022</v>
      </c>
      <c r="N15" s="26">
        <f t="shared" si="6"/>
        <v>16709.348372144272</v>
      </c>
      <c r="O15" s="26">
        <f t="shared" si="6"/>
        <v>18287.585297125184</v>
      </c>
      <c r="P15" s="26">
        <f t="shared" si="6"/>
        <v>20036.158461832634</v>
      </c>
      <c r="Q15" s="26">
        <f t="shared" si="6"/>
        <v>21117.399795949648</v>
      </c>
      <c r="R15" s="26">
        <f t="shared" si="6"/>
        <v>22764.884377261649</v>
      </c>
      <c r="S15" s="26">
        <f>S9*$C$15</f>
        <v>24227.598381320902</v>
      </c>
      <c r="T15" s="26">
        <f t="shared" ref="T15" si="7">$C$15*T9</f>
        <v>0</v>
      </c>
    </row>
    <row r="16" spans="1:21" customFormat="1" x14ac:dyDescent="0.25">
      <c r="B16" s="52" t="s">
        <v>42</v>
      </c>
      <c r="C16" s="65">
        <v>0.9</v>
      </c>
      <c r="D16" s="63"/>
      <c r="E16" s="26"/>
      <c r="F16" s="26">
        <f>F10*$C$16</f>
        <v>149775.49910846163</v>
      </c>
      <c r="G16" s="26">
        <f t="shared" ref="G16:S16" si="8">G10*$C$16</f>
        <v>150464.67956136502</v>
      </c>
      <c r="H16" s="26">
        <f t="shared" si="8"/>
        <v>170168.1541586059</v>
      </c>
      <c r="I16" s="26">
        <f t="shared" si="8"/>
        <v>188509.21767946408</v>
      </c>
      <c r="J16" s="26">
        <f t="shared" si="8"/>
        <v>202039.76825850565</v>
      </c>
      <c r="K16" s="26">
        <f t="shared" si="8"/>
        <v>226014.81309231752</v>
      </c>
      <c r="L16" s="26">
        <f t="shared" si="8"/>
        <v>248250.5406549281</v>
      </c>
      <c r="M16" s="26">
        <f t="shared" si="8"/>
        <v>270907.22799424676</v>
      </c>
      <c r="N16" s="26">
        <f t="shared" si="8"/>
        <v>291922.1450898145</v>
      </c>
      <c r="O16" s="26">
        <f t="shared" si="8"/>
        <v>319494.87254389282</v>
      </c>
      <c r="P16" s="26">
        <f t="shared" si="8"/>
        <v>350043.47430378204</v>
      </c>
      <c r="Q16" s="26">
        <f t="shared" si="8"/>
        <v>368933.39643512026</v>
      </c>
      <c r="R16" s="26">
        <f t="shared" si="8"/>
        <v>397715.9211792181</v>
      </c>
      <c r="S16" s="26">
        <f t="shared" si="8"/>
        <v>423270.39525013586</v>
      </c>
      <c r="T16" s="26">
        <f t="shared" ref="T16" si="9">$C$16*T10</f>
        <v>0</v>
      </c>
    </row>
    <row r="17" spans="1:22" customFormat="1" x14ac:dyDescent="0.25">
      <c r="B17" s="66" t="s">
        <v>43</v>
      </c>
      <c r="C17" s="65">
        <v>0.1</v>
      </c>
      <c r="D17" s="63"/>
      <c r="E17" s="26"/>
      <c r="F17" s="26">
        <f>$C$17*F10</f>
        <v>16641.722123162406</v>
      </c>
      <c r="G17" s="26">
        <f t="shared" ref="G17:T17" si="10">$C$17*G10</f>
        <v>16718.297729040558</v>
      </c>
      <c r="H17" s="26">
        <f t="shared" si="10"/>
        <v>18907.572684289546</v>
      </c>
      <c r="I17" s="26">
        <f t="shared" si="10"/>
        <v>20945.468631051568</v>
      </c>
      <c r="J17" s="26">
        <f t="shared" si="10"/>
        <v>22448.863139833964</v>
      </c>
      <c r="K17" s="26">
        <f t="shared" si="10"/>
        <v>25112.757010257501</v>
      </c>
      <c r="L17" s="26">
        <f t="shared" si="10"/>
        <v>27583.393406103121</v>
      </c>
      <c r="M17" s="26">
        <f t="shared" si="10"/>
        <v>30100.803110471865</v>
      </c>
      <c r="N17" s="26">
        <f t="shared" si="10"/>
        <v>32435.793898868276</v>
      </c>
      <c r="O17" s="26">
        <f t="shared" si="10"/>
        <v>35499.430282654757</v>
      </c>
      <c r="P17" s="26">
        <f t="shared" si="10"/>
        <v>38893.719367086895</v>
      </c>
      <c r="Q17" s="26">
        <f t="shared" si="10"/>
        <v>40992.599603902258</v>
      </c>
      <c r="R17" s="26">
        <f t="shared" si="10"/>
        <v>44190.657908802008</v>
      </c>
      <c r="S17" s="26">
        <f t="shared" si="10"/>
        <v>47030.04391668176</v>
      </c>
      <c r="T17" s="26">
        <f t="shared" si="10"/>
        <v>0</v>
      </c>
    </row>
    <row r="18" spans="1:22" customFormat="1" x14ac:dyDescent="0.25">
      <c r="B18" s="52" t="s">
        <v>15</v>
      </c>
      <c r="C18" s="65"/>
      <c r="D18" s="6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2" customFormat="1" x14ac:dyDescent="0.25">
      <c r="B19" s="160"/>
      <c r="C19" s="160"/>
      <c r="D19" s="160"/>
      <c r="E19" s="67"/>
      <c r="F19" s="67">
        <f t="shared" ref="F19:T19" si="11">SUM(F14:F17)</f>
        <v>252147.30489640008</v>
      </c>
      <c r="G19" s="67">
        <f t="shared" si="11"/>
        <v>253307.54134909937</v>
      </c>
      <c r="H19" s="67">
        <f t="shared" si="11"/>
        <v>286478.37400438706</v>
      </c>
      <c r="I19" s="67">
        <f t="shared" si="11"/>
        <v>317355.58531896316</v>
      </c>
      <c r="J19" s="67">
        <f t="shared" si="11"/>
        <v>340134.28999748424</v>
      </c>
      <c r="K19" s="67">
        <f t="shared" si="11"/>
        <v>380496.3183372349</v>
      </c>
      <c r="L19" s="67">
        <f t="shared" si="11"/>
        <v>417930.2031227746</v>
      </c>
      <c r="M19" s="67">
        <f t="shared" si="11"/>
        <v>456072.77440108883</v>
      </c>
      <c r="N19" s="67">
        <f t="shared" si="11"/>
        <v>491451.42271012545</v>
      </c>
      <c r="O19" s="67">
        <f t="shared" si="11"/>
        <v>537870.15579779935</v>
      </c>
      <c r="P19" s="67">
        <f t="shared" si="11"/>
        <v>589298.77828919527</v>
      </c>
      <c r="Q19" s="67">
        <f t="shared" si="11"/>
        <v>621099.99399851914</v>
      </c>
      <c r="R19" s="67">
        <f t="shared" si="11"/>
        <v>669555.42286063661</v>
      </c>
      <c r="S19" s="67">
        <f t="shared" si="11"/>
        <v>712576.42298002657</v>
      </c>
      <c r="T19" s="67">
        <f t="shared" si="11"/>
        <v>0</v>
      </c>
      <c r="V19" s="68"/>
    </row>
    <row r="20" spans="1:22" customFormat="1" x14ac:dyDescent="0.25">
      <c r="B20" s="69" t="s">
        <v>44</v>
      </c>
      <c r="C20" s="70">
        <v>250</v>
      </c>
      <c r="D20" s="71"/>
      <c r="E20" s="72"/>
      <c r="F20" s="73">
        <f>F9/$C$20</f>
        <v>342.92033465910413</v>
      </c>
      <c r="G20" s="73">
        <f t="shared" ref="G20:S20" si="12">G9/$C$20</f>
        <v>344.49825623477517</v>
      </c>
      <c r="H20" s="73">
        <f t="shared" si="12"/>
        <v>389.6105886459664</v>
      </c>
      <c r="I20" s="73">
        <f t="shared" si="12"/>
        <v>431.60359603378981</v>
      </c>
      <c r="J20" s="73">
        <f t="shared" si="12"/>
        <v>462.5826343965785</v>
      </c>
      <c r="K20" s="73">
        <f t="shared" si="12"/>
        <v>517.47499293863939</v>
      </c>
      <c r="L20" s="73">
        <f t="shared" si="12"/>
        <v>568.38507624697331</v>
      </c>
      <c r="M20" s="73">
        <f t="shared" si="12"/>
        <v>620.25897318548084</v>
      </c>
      <c r="N20" s="73">
        <f t="shared" si="12"/>
        <v>668.37393488577084</v>
      </c>
      <c r="O20" s="73">
        <f t="shared" si="12"/>
        <v>731.50341188500727</v>
      </c>
      <c r="P20" s="73">
        <f t="shared" si="12"/>
        <v>801.44633847330533</v>
      </c>
      <c r="Q20" s="73">
        <f t="shared" si="12"/>
        <v>844.69599183798596</v>
      </c>
      <c r="R20" s="73">
        <f t="shared" si="12"/>
        <v>910.59537509046584</v>
      </c>
      <c r="S20" s="73">
        <f t="shared" si="12"/>
        <v>969.10393525283598</v>
      </c>
      <c r="T20" s="26">
        <f>SUM(F20:R20)</f>
        <v>7633.9495045138428</v>
      </c>
      <c r="U20" s="42"/>
    </row>
    <row r="21" spans="1:22" customFormat="1" x14ac:dyDescent="0.25">
      <c r="B21" s="69" t="s">
        <v>45</v>
      </c>
      <c r="C21" s="70">
        <v>10</v>
      </c>
      <c r="D21" s="71"/>
      <c r="E21" s="72"/>
      <c r="F21" s="73">
        <f t="shared" ref="F21:S21" si="13">F10/$C$21</f>
        <v>16641.722123162406</v>
      </c>
      <c r="G21" s="73">
        <f t="shared" si="13"/>
        <v>16718.297729040558</v>
      </c>
      <c r="H21" s="73">
        <f t="shared" si="13"/>
        <v>18907.572684289546</v>
      </c>
      <c r="I21" s="73">
        <f t="shared" si="13"/>
        <v>20945.468631051564</v>
      </c>
      <c r="J21" s="73">
        <f t="shared" si="13"/>
        <v>22448.86313983396</v>
      </c>
      <c r="K21" s="73">
        <f t="shared" si="13"/>
        <v>25112.757010257501</v>
      </c>
      <c r="L21" s="73">
        <f t="shared" si="13"/>
        <v>27583.393406103121</v>
      </c>
      <c r="M21" s="73">
        <f t="shared" si="13"/>
        <v>30100.803110471861</v>
      </c>
      <c r="N21" s="73">
        <f t="shared" si="13"/>
        <v>32435.793898868276</v>
      </c>
      <c r="O21" s="73">
        <f t="shared" si="13"/>
        <v>35499.430282654757</v>
      </c>
      <c r="P21" s="73">
        <f t="shared" si="13"/>
        <v>38893.719367086895</v>
      </c>
      <c r="Q21" s="73">
        <f t="shared" si="13"/>
        <v>40992.59960390225</v>
      </c>
      <c r="R21" s="73">
        <f t="shared" si="13"/>
        <v>44190.657908802008</v>
      </c>
      <c r="S21" s="73">
        <f t="shared" si="13"/>
        <v>47030.04391668176</v>
      </c>
      <c r="T21" s="26">
        <f>SUM(F21:R21)</f>
        <v>370471.07889552473</v>
      </c>
      <c r="U21" s="42"/>
    </row>
    <row r="22" spans="1:22" customFormat="1" x14ac:dyDescent="0.25">
      <c r="B22" s="69" t="s">
        <v>46</v>
      </c>
      <c r="C22" s="70">
        <v>250</v>
      </c>
      <c r="D22" s="71"/>
      <c r="E22" s="72"/>
      <c r="F22" s="73">
        <f t="shared" ref="F22:S22" si="14">F11/$C$22</f>
        <v>0</v>
      </c>
      <c r="G22" s="73">
        <f t="shared" si="14"/>
        <v>0</v>
      </c>
      <c r="H22" s="73">
        <f t="shared" si="14"/>
        <v>0</v>
      </c>
      <c r="I22" s="73">
        <f t="shared" si="14"/>
        <v>0</v>
      </c>
      <c r="J22" s="73">
        <f t="shared" si="14"/>
        <v>0</v>
      </c>
      <c r="K22" s="73">
        <f t="shared" si="14"/>
        <v>0</v>
      </c>
      <c r="L22" s="73">
        <f t="shared" si="14"/>
        <v>0</v>
      </c>
      <c r="M22" s="73">
        <f t="shared" si="14"/>
        <v>0</v>
      </c>
      <c r="N22" s="73">
        <f t="shared" si="14"/>
        <v>0</v>
      </c>
      <c r="O22" s="73">
        <f t="shared" si="14"/>
        <v>0</v>
      </c>
      <c r="P22" s="73">
        <f t="shared" si="14"/>
        <v>0</v>
      </c>
      <c r="Q22" s="73">
        <f t="shared" si="14"/>
        <v>0</v>
      </c>
      <c r="R22" s="73">
        <f t="shared" si="14"/>
        <v>0</v>
      </c>
      <c r="S22" s="73">
        <f t="shared" si="14"/>
        <v>0</v>
      </c>
      <c r="T22" s="26">
        <f t="shared" ref="T22:T23" si="15">SUM(F22:R22)</f>
        <v>0</v>
      </c>
      <c r="U22" s="42"/>
    </row>
    <row r="23" spans="1:22" customFormat="1" x14ac:dyDescent="0.25">
      <c r="B23" s="69" t="s">
        <v>47</v>
      </c>
      <c r="C23" s="70">
        <v>10</v>
      </c>
      <c r="D23" s="71"/>
      <c r="E23" s="72"/>
      <c r="F23" s="73">
        <f t="shared" ref="F23:S23" si="16">F12/$C$23</f>
        <v>0</v>
      </c>
      <c r="G23" s="73">
        <f t="shared" si="16"/>
        <v>0</v>
      </c>
      <c r="H23" s="73">
        <f t="shared" si="16"/>
        <v>0</v>
      </c>
      <c r="I23" s="73">
        <f t="shared" si="16"/>
        <v>0</v>
      </c>
      <c r="J23" s="73">
        <f t="shared" si="16"/>
        <v>0</v>
      </c>
      <c r="K23" s="73">
        <f t="shared" si="16"/>
        <v>0</v>
      </c>
      <c r="L23" s="73">
        <f t="shared" si="16"/>
        <v>0</v>
      </c>
      <c r="M23" s="73">
        <f t="shared" si="16"/>
        <v>0</v>
      </c>
      <c r="N23" s="73">
        <f t="shared" si="16"/>
        <v>0</v>
      </c>
      <c r="O23" s="73">
        <f t="shared" si="16"/>
        <v>0</v>
      </c>
      <c r="P23" s="73">
        <f t="shared" si="16"/>
        <v>0</v>
      </c>
      <c r="Q23" s="73">
        <f t="shared" si="16"/>
        <v>0</v>
      </c>
      <c r="R23" s="73">
        <f t="shared" si="16"/>
        <v>0</v>
      </c>
      <c r="S23" s="73">
        <f t="shared" si="16"/>
        <v>0</v>
      </c>
      <c r="T23" s="26">
        <f t="shared" si="15"/>
        <v>0</v>
      </c>
      <c r="U23" s="42"/>
    </row>
    <row r="24" spans="1:22" customFormat="1" x14ac:dyDescent="0.25">
      <c r="B24" s="161" t="s">
        <v>22</v>
      </c>
      <c r="C24" s="161"/>
      <c r="D24" s="161"/>
      <c r="E24" s="74"/>
      <c r="F24" s="74">
        <f>SUM(F20:F23)</f>
        <v>16984.642457821512</v>
      </c>
      <c r="G24" s="74">
        <f t="shared" ref="G24:S24" si="17">SUM(G20:G23)</f>
        <v>17062.795985275334</v>
      </c>
      <c r="H24" s="74">
        <f t="shared" si="17"/>
        <v>19297.183272935512</v>
      </c>
      <c r="I24" s="74">
        <f t="shared" si="17"/>
        <v>21377.072227085355</v>
      </c>
      <c r="J24" s="74">
        <f t="shared" si="17"/>
        <v>22911.445774230539</v>
      </c>
      <c r="K24" s="74">
        <f t="shared" si="17"/>
        <v>25630.232003196139</v>
      </c>
      <c r="L24" s="74">
        <f t="shared" si="17"/>
        <v>28151.778482350095</v>
      </c>
      <c r="M24" s="74">
        <f t="shared" si="17"/>
        <v>30721.062083657343</v>
      </c>
      <c r="N24" s="74">
        <f t="shared" si="17"/>
        <v>33104.167833754051</v>
      </c>
      <c r="O24" s="74">
        <f t="shared" si="17"/>
        <v>36230.933694539766</v>
      </c>
      <c r="P24" s="74">
        <f t="shared" si="17"/>
        <v>39695.165705560197</v>
      </c>
      <c r="Q24" s="74">
        <f t="shared" si="17"/>
        <v>41837.295595740237</v>
      </c>
      <c r="R24" s="74">
        <f t="shared" si="17"/>
        <v>45101.253283892474</v>
      </c>
      <c r="S24" s="74">
        <f t="shared" si="17"/>
        <v>47999.147851934598</v>
      </c>
      <c r="T24" s="74">
        <f>SUM(T20:T23)</f>
        <v>378105.02840003854</v>
      </c>
      <c r="U24" s="42"/>
    </row>
    <row r="25" spans="1:22" customFormat="1" x14ac:dyDescent="0.25">
      <c r="B25" s="52" t="s">
        <v>48</v>
      </c>
      <c r="C25" s="52"/>
      <c r="D25" s="75">
        <v>4</v>
      </c>
      <c r="E25" s="38"/>
      <c r="F25" s="38">
        <f>$D$25*F14</f>
        <v>308628.30119319371</v>
      </c>
      <c r="G25" s="38">
        <f t="shared" ref="G25:T25" si="18">$D$25*G14</f>
        <v>310048.43061129766</v>
      </c>
      <c r="H25" s="38">
        <f t="shared" si="18"/>
        <v>350649.52978136973</v>
      </c>
      <c r="I25" s="38">
        <f t="shared" si="18"/>
        <v>388443.23643041082</v>
      </c>
      <c r="J25" s="38">
        <f t="shared" si="18"/>
        <v>416324.37095692061</v>
      </c>
      <c r="K25" s="38">
        <f t="shared" si="18"/>
        <v>465727.49364477547</v>
      </c>
      <c r="L25" s="38">
        <f t="shared" si="18"/>
        <v>511546.56862227601</v>
      </c>
      <c r="M25" s="38">
        <f t="shared" si="18"/>
        <v>558233.07586693275</v>
      </c>
      <c r="N25" s="38">
        <f t="shared" si="18"/>
        <v>601536.54139719368</v>
      </c>
      <c r="O25" s="38">
        <f t="shared" si="18"/>
        <v>658353.07069650653</v>
      </c>
      <c r="P25" s="38">
        <f t="shared" si="18"/>
        <v>721301.70462597487</v>
      </c>
      <c r="Q25" s="38">
        <f t="shared" si="18"/>
        <v>760226.3926541874</v>
      </c>
      <c r="R25" s="38">
        <f t="shared" si="18"/>
        <v>819535.83758141927</v>
      </c>
      <c r="S25" s="38">
        <f t="shared" si="18"/>
        <v>872193.54172755242</v>
      </c>
      <c r="T25" s="38">
        <f t="shared" si="18"/>
        <v>0</v>
      </c>
    </row>
    <row r="26" spans="1:22" customFormat="1" x14ac:dyDescent="0.25">
      <c r="B26" s="52" t="s">
        <v>49</v>
      </c>
      <c r="C26" s="52"/>
      <c r="D26" s="75">
        <v>21</v>
      </c>
      <c r="E26" s="38"/>
      <c r="F26" s="38">
        <f>$D$26*F16</f>
        <v>3145285.4812776945</v>
      </c>
      <c r="G26" s="38">
        <f t="shared" ref="G26:T26" si="19">$D$26*G16</f>
        <v>3159758.2707886654</v>
      </c>
      <c r="H26" s="38">
        <f t="shared" si="19"/>
        <v>3573531.237330724</v>
      </c>
      <c r="I26" s="38">
        <f t="shared" si="19"/>
        <v>3958693.5712687457</v>
      </c>
      <c r="J26" s="38">
        <f t="shared" si="19"/>
        <v>4242835.1334286183</v>
      </c>
      <c r="K26" s="38">
        <f t="shared" si="19"/>
        <v>4746311.0749386679</v>
      </c>
      <c r="L26" s="38">
        <f t="shared" si="19"/>
        <v>5213261.3537534904</v>
      </c>
      <c r="M26" s="38">
        <f t="shared" si="19"/>
        <v>5689051.787879182</v>
      </c>
      <c r="N26" s="38">
        <f t="shared" si="19"/>
        <v>6130365.0468861042</v>
      </c>
      <c r="O26" s="38">
        <f t="shared" si="19"/>
        <v>6709392.3234217493</v>
      </c>
      <c r="P26" s="38">
        <f t="shared" si="19"/>
        <v>7350912.9603794226</v>
      </c>
      <c r="Q26" s="38">
        <f t="shared" si="19"/>
        <v>7747601.3251375258</v>
      </c>
      <c r="R26" s="38">
        <f t="shared" si="19"/>
        <v>8352034.3447635798</v>
      </c>
      <c r="S26" s="38">
        <f t="shared" si="19"/>
        <v>8888678.300252853</v>
      </c>
      <c r="T26" s="38">
        <f t="shared" si="19"/>
        <v>0</v>
      </c>
    </row>
    <row r="27" spans="1:22" customFormat="1" x14ac:dyDescent="0.25">
      <c r="B27" s="52" t="s">
        <v>50</v>
      </c>
      <c r="C27" s="52"/>
      <c r="D27" s="75">
        <v>278</v>
      </c>
      <c r="E27" s="38"/>
      <c r="F27" s="38">
        <f>$D$27*(F15+F17)</f>
        <v>7009695.0761199221</v>
      </c>
      <c r="G27" s="38">
        <f t="shared" ref="G27:T27" si="20">$D$27*(G15+G17)</f>
        <v>7041949.6495049624</v>
      </c>
      <c r="H27" s="38">
        <f t="shared" si="20"/>
        <v>7964098.7973219603</v>
      </c>
      <c r="I27" s="38">
        <f t="shared" si="20"/>
        <v>8822485.2718671747</v>
      </c>
      <c r="J27" s="38">
        <f t="shared" si="20"/>
        <v>9455733.2619300634</v>
      </c>
      <c r="K27" s="38">
        <f t="shared" si="20"/>
        <v>10577797.649775129</v>
      </c>
      <c r="L27" s="38">
        <f t="shared" si="20"/>
        <v>11618459.646813132</v>
      </c>
      <c r="M27" s="38">
        <f t="shared" si="20"/>
        <v>12678823.128350269</v>
      </c>
      <c r="N27" s="38">
        <f t="shared" si="20"/>
        <v>13662349.551341489</v>
      </c>
      <c r="O27" s="38">
        <f t="shared" si="20"/>
        <v>14952790.331178823</v>
      </c>
      <c r="P27" s="38">
        <f t="shared" si="20"/>
        <v>16382506.036439629</v>
      </c>
      <c r="Q27" s="38">
        <f t="shared" si="20"/>
        <v>17266579.833158828</v>
      </c>
      <c r="R27" s="38">
        <f t="shared" si="20"/>
        <v>18613640.755525697</v>
      </c>
      <c r="S27" s="38">
        <f t="shared" si="20"/>
        <v>19809624.558844741</v>
      </c>
      <c r="T27" s="38">
        <f t="shared" si="20"/>
        <v>0</v>
      </c>
    </row>
    <row r="28" spans="1:22" customFormat="1" x14ac:dyDescent="0.25">
      <c r="B28" s="9" t="s">
        <v>51</v>
      </c>
      <c r="C28" s="9"/>
      <c r="D28" s="7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2" customFormat="1" x14ac:dyDescent="0.25">
      <c r="B29" s="162" t="s">
        <v>28</v>
      </c>
      <c r="C29" s="162"/>
      <c r="D29" s="162"/>
      <c r="E29" s="76"/>
      <c r="F29" s="76">
        <f t="shared" ref="F29:R29" si="21">SUM(F25:F27)</f>
        <v>10463608.85859081</v>
      </c>
      <c r="G29" s="76">
        <f t="shared" si="21"/>
        <v>10511756.350904925</v>
      </c>
      <c r="H29" s="76">
        <f t="shared" si="21"/>
        <v>11888279.564434055</v>
      </c>
      <c r="I29" s="76">
        <f t="shared" si="21"/>
        <v>13169622.079566332</v>
      </c>
      <c r="J29" s="76">
        <f t="shared" si="21"/>
        <v>14114892.766315602</v>
      </c>
      <c r="K29" s="76">
        <f t="shared" si="21"/>
        <v>15789836.218358573</v>
      </c>
      <c r="L29" s="76">
        <f t="shared" si="21"/>
        <v>17343267.5691889</v>
      </c>
      <c r="M29" s="76">
        <f t="shared" si="21"/>
        <v>18926107.992096383</v>
      </c>
      <c r="N29" s="76">
        <f t="shared" si="21"/>
        <v>20394251.139624786</v>
      </c>
      <c r="O29" s="76">
        <f t="shared" si="21"/>
        <v>22320535.725297078</v>
      </c>
      <c r="P29" s="76">
        <f t="shared" si="21"/>
        <v>24454720.701445028</v>
      </c>
      <c r="Q29" s="76">
        <f t="shared" si="21"/>
        <v>25774407.550950542</v>
      </c>
      <c r="R29" s="76">
        <f t="shared" si="21"/>
        <v>27785210.937870696</v>
      </c>
      <c r="S29" s="76">
        <f>SUM(S25:S27)</f>
        <v>29570496.400825147</v>
      </c>
      <c r="T29" s="76">
        <f>SUM(F29:S29)</f>
        <v>262506993.85546881</v>
      </c>
    </row>
    <row r="30" spans="1:22" x14ac:dyDescent="0.25">
      <c r="A30"/>
      <c r="B30" s="162" t="s">
        <v>52</v>
      </c>
      <c r="C30" s="162"/>
      <c r="D30" s="162"/>
      <c r="E30" s="77"/>
      <c r="F30" s="77">
        <f t="shared" ref="F30:R30" si="22">F29*3500</f>
        <v>36622631005.067833</v>
      </c>
      <c r="G30" s="77">
        <f t="shared" si="22"/>
        <v>36791147228.167236</v>
      </c>
      <c r="H30" s="77">
        <f t="shared" si="22"/>
        <v>41608978475.519196</v>
      </c>
      <c r="I30" s="77">
        <f t="shared" si="22"/>
        <v>46093677278.482162</v>
      </c>
      <c r="J30" s="77">
        <f t="shared" si="22"/>
        <v>49402124682.104607</v>
      </c>
      <c r="K30" s="77">
        <f t="shared" si="22"/>
        <v>55264426764.255005</v>
      </c>
      <c r="L30" s="77">
        <f t="shared" si="22"/>
        <v>60701436492.161148</v>
      </c>
      <c r="M30" s="77">
        <f t="shared" si="22"/>
        <v>66241377972.337341</v>
      </c>
      <c r="N30" s="77">
        <f t="shared" si="22"/>
        <v>71379878988.686752</v>
      </c>
      <c r="O30" s="77">
        <f t="shared" si="22"/>
        <v>78121875038.53978</v>
      </c>
      <c r="P30" s="77">
        <f t="shared" si="22"/>
        <v>85591522455.057602</v>
      </c>
      <c r="Q30" s="77">
        <f t="shared" si="22"/>
        <v>90210426428.326904</v>
      </c>
      <c r="R30" s="77">
        <f t="shared" si="22"/>
        <v>97248238282.54744</v>
      </c>
      <c r="S30" s="77">
        <f t="shared" ref="S30" si="23">S29*3500</f>
        <v>103496737402.88802</v>
      </c>
      <c r="T30" s="76">
        <f>SUM(F30:S30)</f>
        <v>918774478494.14111</v>
      </c>
      <c r="U30"/>
      <c r="V30"/>
    </row>
    <row r="31" spans="1:22" x14ac:dyDescent="0.25">
      <c r="A31"/>
      <c r="B31" s="162" t="s">
        <v>52</v>
      </c>
      <c r="C31" s="162"/>
      <c r="D31" s="162"/>
      <c r="E31" s="77"/>
      <c r="F31" s="77">
        <f>F30</f>
        <v>36622631005.067833</v>
      </c>
      <c r="G31" s="77">
        <f>G30*(1+8%)</f>
        <v>39734439006.420616</v>
      </c>
      <c r="H31" s="77">
        <f t="shared" ref="H31:S31" si="24">H30*(1+8%)</f>
        <v>44937696753.560738</v>
      </c>
      <c r="I31" s="77">
        <f t="shared" si="24"/>
        <v>49781171460.760742</v>
      </c>
      <c r="J31" s="77">
        <f t="shared" si="24"/>
        <v>53354294656.672981</v>
      </c>
      <c r="K31" s="77">
        <f t="shared" si="24"/>
        <v>59685580905.395409</v>
      </c>
      <c r="L31" s="77">
        <f t="shared" si="24"/>
        <v>65557551411.534042</v>
      </c>
      <c r="M31" s="77">
        <f t="shared" si="24"/>
        <v>71540688210.124329</v>
      </c>
      <c r="N31" s="77">
        <f t="shared" si="24"/>
        <v>77090269307.781693</v>
      </c>
      <c r="O31" s="77">
        <f t="shared" si="24"/>
        <v>84371625041.622971</v>
      </c>
      <c r="P31" s="77">
        <f t="shared" si="24"/>
        <v>92438844251.462219</v>
      </c>
      <c r="Q31" s="77">
        <f t="shared" si="24"/>
        <v>97427260542.593063</v>
      </c>
      <c r="R31" s="77">
        <f>R30*(1+8%)</f>
        <v>105028097345.15125</v>
      </c>
      <c r="S31" s="77">
        <f t="shared" si="24"/>
        <v>111776476395.11906</v>
      </c>
      <c r="T31" s="76">
        <f>SUM(F31:S31)</f>
        <v>989346626293.26685</v>
      </c>
      <c r="U31"/>
      <c r="V31"/>
    </row>
    <row r="32" spans="1:22" x14ac:dyDescent="0.25">
      <c r="A32"/>
      <c r="B32" s="152" t="s">
        <v>31</v>
      </c>
      <c r="C32" s="15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3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3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3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</sheetData>
  <mergeCells count="7">
    <mergeCell ref="B32:C32"/>
    <mergeCell ref="B13:D13"/>
    <mergeCell ref="B19:D19"/>
    <mergeCell ref="B24:D24"/>
    <mergeCell ref="B29:D29"/>
    <mergeCell ref="B30:D30"/>
    <mergeCell ref="B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130" zoomScaleNormal="130" workbookViewId="0">
      <pane xSplit="2" ySplit="4" topLeftCell="F6" activePane="bottomRight" state="frozen"/>
      <selection pane="topRight" activeCell="C1" sqref="C1"/>
      <selection pane="bottomLeft" activeCell="A5" sqref="A5"/>
      <selection pane="bottomRight" activeCell="H13" sqref="H13"/>
    </sheetView>
  </sheetViews>
  <sheetFormatPr baseColWidth="10" defaultColWidth="11.42578125" defaultRowHeight="15" x14ac:dyDescent="0.25"/>
  <cols>
    <col min="1" max="1" width="11.42578125" style="2"/>
    <col min="2" max="2" width="40.140625" style="2" customWidth="1"/>
    <col min="3" max="4" width="12.42578125" style="2" customWidth="1"/>
    <col min="5" max="5" width="12" style="2" customWidth="1"/>
    <col min="6" max="19" width="17" style="2" bestFit="1" customWidth="1"/>
    <col min="20" max="20" width="18.42578125" style="2" bestFit="1" customWidth="1"/>
    <col min="21" max="21" width="10.85546875" style="43" bestFit="1" customWidth="1"/>
    <col min="22" max="16384" width="11.42578125" style="2"/>
  </cols>
  <sheetData>
    <row r="1" spans="1:21" customFormat="1" x14ac:dyDescent="0.25">
      <c r="B1" t="s">
        <v>0</v>
      </c>
      <c r="M1" s="205" t="s">
        <v>126</v>
      </c>
      <c r="N1" s="206" t="s">
        <v>127</v>
      </c>
      <c r="O1" s="207" t="s">
        <v>122</v>
      </c>
      <c r="U1" s="42"/>
    </row>
    <row r="2" spans="1:21" ht="15.75" thickBot="1" x14ac:dyDescent="0.3">
      <c r="B2" s="1" t="s">
        <v>53</v>
      </c>
      <c r="C2" s="1"/>
      <c r="E2" s="3">
        <v>2.8000000000000001E-2</v>
      </c>
      <c r="H2" s="198">
        <f>E2</f>
        <v>2.8000000000000001E-2</v>
      </c>
      <c r="L2" s="2" t="s">
        <v>125</v>
      </c>
      <c r="M2" s="208">
        <f>S5-L5</f>
        <v>0.4</v>
      </c>
      <c r="N2" s="209">
        <f>S3-L3</f>
        <v>7</v>
      </c>
      <c r="O2" s="210">
        <f>M2/N2</f>
        <v>5.7142857142857148E-2</v>
      </c>
    </row>
    <row r="3" spans="1:21" customFormat="1" ht="22.5" x14ac:dyDescent="0.25">
      <c r="B3" s="5" t="s">
        <v>2</v>
      </c>
      <c r="C3" s="6" t="s">
        <v>33</v>
      </c>
      <c r="D3" s="6" t="s">
        <v>4</v>
      </c>
      <c r="E3" s="7">
        <v>2016</v>
      </c>
      <c r="F3" s="8">
        <v>2017</v>
      </c>
      <c r="G3" s="7">
        <v>2018</v>
      </c>
      <c r="H3" s="8">
        <v>2019</v>
      </c>
      <c r="I3" s="7">
        <v>2020</v>
      </c>
      <c r="J3" s="8">
        <v>2021</v>
      </c>
      <c r="K3" s="7">
        <v>2022</v>
      </c>
      <c r="L3" s="8">
        <v>2023</v>
      </c>
      <c r="M3" s="203">
        <v>2024</v>
      </c>
      <c r="N3" s="204">
        <v>2025</v>
      </c>
      <c r="O3" s="203">
        <v>2026</v>
      </c>
      <c r="P3" s="8">
        <v>2027</v>
      </c>
      <c r="Q3" s="7">
        <v>2028</v>
      </c>
      <c r="R3" s="8">
        <v>2029</v>
      </c>
      <c r="S3" s="8">
        <v>2030</v>
      </c>
      <c r="T3" s="7" t="s">
        <v>5</v>
      </c>
      <c r="U3" s="42"/>
    </row>
    <row r="4" spans="1:21" s="191" customFormat="1" x14ac:dyDescent="0.25">
      <c r="B4" s="192"/>
      <c r="C4" s="193"/>
      <c r="D4" s="193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5"/>
    </row>
    <row r="5" spans="1:21" x14ac:dyDescent="0.25">
      <c r="A5" s="2" t="s">
        <v>124</v>
      </c>
      <c r="B5" s="186" t="s">
        <v>6</v>
      </c>
      <c r="C5" s="186"/>
      <c r="D5" s="187"/>
      <c r="E5" s="188">
        <f>+E6/E8</f>
        <v>0.23666920974642999</v>
      </c>
      <c r="F5" s="188">
        <f>+F6/F8</f>
        <v>0.27181309997477004</v>
      </c>
      <c r="G5" s="202">
        <f>+G6/G8</f>
        <v>0.23508771929824562</v>
      </c>
      <c r="H5" s="55">
        <f>+H6/H8</f>
        <v>0.27646938357567069</v>
      </c>
      <c r="I5" s="202">
        <f>+I6/I8</f>
        <v>0.33534380243482176</v>
      </c>
      <c r="J5" s="202">
        <f>+J6/J8</f>
        <v>0.39080594921036171</v>
      </c>
      <c r="K5" s="202">
        <f>+K6/K8</f>
        <v>0.44299802905956365</v>
      </c>
      <c r="L5" s="199">
        <v>0.6</v>
      </c>
      <c r="M5" s="55">
        <f>L5+$O$2</f>
        <v>0.65714285714285714</v>
      </c>
      <c r="N5" s="55">
        <f t="shared" ref="N5:R5" si="0">M5+$O$2</f>
        <v>0.7142857142857143</v>
      </c>
      <c r="O5" s="55">
        <f t="shared" si="0"/>
        <v>0.77142857142857146</v>
      </c>
      <c r="P5" s="55">
        <f t="shared" si="0"/>
        <v>0.82857142857142863</v>
      </c>
      <c r="Q5" s="55">
        <f t="shared" si="0"/>
        <v>0.88571428571428579</v>
      </c>
      <c r="R5" s="55">
        <f t="shared" si="0"/>
        <v>0.94285714285714295</v>
      </c>
      <c r="S5" s="211">
        <f>100%</f>
        <v>1</v>
      </c>
      <c r="T5" s="143"/>
      <c r="U5" s="43" t="s">
        <v>128</v>
      </c>
    </row>
    <row r="6" spans="1:21" x14ac:dyDescent="0.25">
      <c r="B6" s="186" t="s">
        <v>7</v>
      </c>
      <c r="C6" s="186"/>
      <c r="D6" s="187"/>
      <c r="E6" s="44">
        <v>7011753</v>
      </c>
      <c r="F6" s="44">
        <v>8278436.972108894</v>
      </c>
      <c r="G6" s="201">
        <v>6700000</v>
      </c>
      <c r="H6" s="200">
        <f>+G6+H7</f>
        <v>8100000</v>
      </c>
      <c r="I6" s="200">
        <f>+H6+I7</f>
        <v>10100000</v>
      </c>
      <c r="J6" s="200">
        <f>+I6+J7</f>
        <v>12100000</v>
      </c>
      <c r="K6" s="200">
        <f>+J6+K7</f>
        <v>14100000</v>
      </c>
      <c r="L6" s="200">
        <f>+L8*L5</f>
        <v>19631870.63938529</v>
      </c>
      <c r="M6" s="200">
        <f>M5*M8</f>
        <v>22103616.637982178</v>
      </c>
      <c r="N6" s="200">
        <f t="shared" ref="N6:S6" si="1">N5*N8</f>
        <v>24698389.025919221</v>
      </c>
      <c r="O6" s="200">
        <f t="shared" si="1"/>
        <v>27421139.432136554</v>
      </c>
      <c r="P6" s="200">
        <f t="shared" si="1"/>
        <v>30277000.324105736</v>
      </c>
      <c r="Q6" s="200">
        <f t="shared" si="1"/>
        <v>33271291.252710402</v>
      </c>
      <c r="R6" s="200">
        <f t="shared" si="1"/>
        <v>36409525.30506283</v>
      </c>
      <c r="S6" s="200">
        <f t="shared" si="1"/>
        <v>39697415.772004858</v>
      </c>
      <c r="T6" s="56"/>
    </row>
    <row r="7" spans="1:21" x14ac:dyDescent="0.25">
      <c r="B7" s="186" t="s">
        <v>9</v>
      </c>
      <c r="C7" s="186"/>
      <c r="D7" s="189"/>
      <c r="E7" s="190"/>
      <c r="F7" s="44">
        <f>+'[3]EAU TCM SOFIA'!F6+'[3]EAU TCM SAVA'!F6+'[3]EAU TCM BETSIBOKA'!F6+'[3]EAU TCM SE'!F6+'[3]EAU TCM SO'!F6+'[3]EAU TCM ANOSY'!F6+'[3]EAU TCM ANALA'!F6+'[3]EAU TCM ANALAMANGA'!F6+'[3]EAU TCM BONGOLAVA'!F6+'[3]EAU TCM BOENY'!F6+'[3]EAU TCM ANDROY'!F6+'[3]EAU TCM MELAKY'!F6+'[3]EAU TCM ITASY'!F6+'[3]EAU TCM IHOROMBE'!F6+'[3]EAU TCM HMATSIATARA'!F6+'[3]EAU TCM DIANA'!F6+'[3]EAU TCM ALAOTRA'!F6+'[3]EAU TCM MENABE'!F6+'[3]EAU TCM ANTSINANANA'!F6+'[3]EAU TCM AMORON MANIA'!F6+'[3]EAU TCM V7V'!F6+'[3]EAU TCM VAKANA'!F6</f>
        <v>1312990.7709533214</v>
      </c>
      <c r="G7" s="44"/>
      <c r="H7" s="173">
        <v>1400000</v>
      </c>
      <c r="I7" s="173">
        <v>2000000</v>
      </c>
      <c r="J7" s="173">
        <v>2000000</v>
      </c>
      <c r="K7" s="173">
        <v>2000000</v>
      </c>
      <c r="L7" s="200">
        <f>+L6-K6</f>
        <v>5531870.6393852904</v>
      </c>
      <c r="M7" s="200">
        <f>M6-L6</f>
        <v>2471745.998596888</v>
      </c>
      <c r="N7" s="200">
        <f t="shared" ref="N7:S7" si="2">N6-M6</f>
        <v>2594772.3879370429</v>
      </c>
      <c r="O7" s="200">
        <f t="shared" si="2"/>
        <v>2722750.4062173329</v>
      </c>
      <c r="P7" s="200">
        <f t="shared" si="2"/>
        <v>2855860.8919691816</v>
      </c>
      <c r="Q7" s="200">
        <f t="shared" si="2"/>
        <v>2994290.9286046661</v>
      </c>
      <c r="R7" s="200">
        <f t="shared" si="2"/>
        <v>3138234.0523524284</v>
      </c>
      <c r="S7" s="200">
        <f t="shared" si="2"/>
        <v>3287890.4669420272</v>
      </c>
      <c r="T7" s="56"/>
    </row>
    <row r="8" spans="1:21" x14ac:dyDescent="0.25">
      <c r="B8" s="186" t="s">
        <v>10</v>
      </c>
      <c r="C8" s="186"/>
      <c r="D8" s="189"/>
      <c r="E8" s="44">
        <v>29626807</v>
      </c>
      <c r="F8" s="44">
        <v>30456357.595999997</v>
      </c>
      <c r="G8" s="196">
        <v>28500000</v>
      </c>
      <c r="H8" s="197">
        <f>G8*$H$2+G8</f>
        <v>29298000</v>
      </c>
      <c r="I8" s="197">
        <f>H8*$H$2+H8</f>
        <v>30118344</v>
      </c>
      <c r="J8" s="197">
        <f t="shared" ref="J8:S8" si="3">I8*$H$2+I8</f>
        <v>30961657.631999999</v>
      </c>
      <c r="K8" s="197">
        <f t="shared" si="3"/>
        <v>31828584.045695998</v>
      </c>
      <c r="L8" s="197">
        <f t="shared" si="3"/>
        <v>32719784.398975484</v>
      </c>
      <c r="M8" s="197">
        <f t="shared" si="3"/>
        <v>33635938.362146795</v>
      </c>
      <c r="N8" s="197">
        <f t="shared" si="3"/>
        <v>34577744.636286907</v>
      </c>
      <c r="O8" s="197">
        <f t="shared" si="3"/>
        <v>35545921.486102939</v>
      </c>
      <c r="P8" s="197">
        <f t="shared" si="3"/>
        <v>36541207.287713818</v>
      </c>
      <c r="Q8" s="197">
        <f t="shared" si="3"/>
        <v>37564361.091769807</v>
      </c>
      <c r="R8" s="197">
        <f t="shared" si="3"/>
        <v>38616163.202339359</v>
      </c>
      <c r="S8" s="197">
        <f t="shared" si="3"/>
        <v>39697415.772004858</v>
      </c>
      <c r="T8" s="44"/>
    </row>
    <row r="9" spans="1:21" s="185" customFormat="1" ht="15.75" thickBot="1" x14ac:dyDescent="0.3">
      <c r="B9" s="180"/>
      <c r="C9" s="181"/>
      <c r="D9" s="182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4"/>
    </row>
    <row r="10" spans="1:21" s="48" customFormat="1" x14ac:dyDescent="0.25">
      <c r="B10" s="170"/>
      <c r="C10" s="171"/>
      <c r="D10" s="172"/>
      <c r="E10" s="26"/>
      <c r="F10" s="26"/>
      <c r="G10" s="26"/>
      <c r="H10" s="205" t="s">
        <v>126</v>
      </c>
      <c r="I10" s="206" t="s">
        <v>127</v>
      </c>
      <c r="J10" s="207" t="s">
        <v>122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78"/>
    </row>
    <row r="11" spans="1:21" s="48" customFormat="1" ht="15.75" thickBot="1" x14ac:dyDescent="0.3">
      <c r="B11" s="170"/>
      <c r="C11" s="171"/>
      <c r="D11" s="172"/>
      <c r="E11" s="26"/>
      <c r="F11" s="26"/>
      <c r="G11" s="26"/>
      <c r="H11" s="208">
        <f>+L12-G12</f>
        <v>0.10242069037227147</v>
      </c>
      <c r="I11" s="209">
        <f>+L3-G3</f>
        <v>5</v>
      </c>
      <c r="J11" s="210">
        <f>H11/I11</f>
        <v>2.0484138074454296E-2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78"/>
    </row>
    <row r="12" spans="1:21" x14ac:dyDescent="0.25">
      <c r="A12" s="2" t="s">
        <v>123</v>
      </c>
      <c r="B12" s="186" t="s">
        <v>6</v>
      </c>
      <c r="C12" s="186"/>
      <c r="D12" s="187"/>
      <c r="E12" s="188" t="e">
        <f>+E13/E15</f>
        <v>#REF!</v>
      </c>
      <c r="F12" s="188">
        <f t="shared" ref="F12:S12" si="4">+F13/F15</f>
        <v>8.3049387952848566</v>
      </c>
      <c r="G12" s="202">
        <f t="shared" si="4"/>
        <v>0.49757930962772851</v>
      </c>
      <c r="H12" s="55">
        <f>+G12+$J$11</f>
        <v>0.51806344770218282</v>
      </c>
      <c r="I12" s="55">
        <f t="shared" ref="I12:K12" si="5">+H12+$J$11</f>
        <v>0.53854758577663708</v>
      </c>
      <c r="J12" s="55">
        <f t="shared" si="5"/>
        <v>0.55903172385109134</v>
      </c>
      <c r="K12" s="55">
        <f t="shared" si="5"/>
        <v>0.57951586192554561</v>
      </c>
      <c r="L12" s="199">
        <f>L5</f>
        <v>0.6</v>
      </c>
      <c r="M12" s="55">
        <f>L12+$O$2</f>
        <v>0.65714285714285714</v>
      </c>
      <c r="N12" s="55">
        <f t="shared" ref="N12:R12" si="6">M12+$O$2</f>
        <v>0.7142857142857143</v>
      </c>
      <c r="O12" s="55">
        <f t="shared" si="6"/>
        <v>0.77142857142857146</v>
      </c>
      <c r="P12" s="55">
        <f t="shared" si="6"/>
        <v>0.82857142857142863</v>
      </c>
      <c r="Q12" s="55">
        <f t="shared" si="6"/>
        <v>0.88571428571428579</v>
      </c>
      <c r="R12" s="55">
        <f t="shared" si="6"/>
        <v>0.94285714285714295</v>
      </c>
      <c r="S12" s="211">
        <f>S5</f>
        <v>1</v>
      </c>
      <c r="T12" s="143"/>
    </row>
    <row r="13" spans="1:21" x14ac:dyDescent="0.25">
      <c r="B13" s="186" t="s">
        <v>7</v>
      </c>
      <c r="C13" s="186"/>
      <c r="D13" s="187"/>
      <c r="E13" s="44" t="e">
        <f>+'[3]EAU TCM SOFIA'!E10+'[3]EAU TCM SAVA'!E10+'[3]EAU TCM BETSIBOKA'!E10+'[3]EAU TCM SE'!E10+'[3]EAU TCM SO'!E10+'[3]EAU TCM ANOSY'!E10+'[3]EAU TCM ANALA'!E10+'[3]EAU TCM ANALAMANGA'!E10+'[3]EAU TCM BONGOLAVA'!E10+'[3]EAU TCM BOENY'!E10+'[3]EAU TCM ANDROY'!E10+'[3]EAU TCM MELAKY'!E10+'[3]EAU TCM ITASY'!E10+'[3]EAU TCM IHOROMBE'!E10+'[3]EAU TCM HMATSIATARA'!E10+'[3]EAU TCM DIANA'!E10+'[3]EAU TCM ALAOTRA'!E10+'[3]EAU TCM MENABE'!E10+'[3]EAU TCM ANTSINANANA'!E10+'[3]EAU TCM AMORON MANIA'!E10+'[3]EAU TCM V7V'!E10+'[3]EAU TCM VAKANA'!E10</f>
        <v>#REF!</v>
      </c>
      <c r="F13" s="44">
        <f>+'[3]EAU TCM SOFIA'!F10+'[3]EAU TCM SAVA'!F10+'[3]EAU TCM BETSIBOKA'!F10+'[3]EAU TCM SE'!F10+'[3]EAU TCM SO'!F10+'[3]EAU TCM ANOSY'!F10+'[3]EAU TCM ANALA'!F10+'[3]EAU TCM ANALAMANGA'!F10+'[3]EAU TCM BONGOLAVA'!F10+'[3]EAU TCM BOENY'!F10+'[3]EAU TCM ANDROY'!F10+'[3]EAU TCM MELAKY'!F10+'[3]EAU TCM ITASY'!F10+'[3]EAU TCM IHOROMBE'!F10+'[3]EAU TCM HMATSIATARA'!F10+'[3]EAU TCM DIANA'!F10+'[3]EAU TCM ALAOTRA'!F10+'[3]EAU TCM MENABE'!F10+'[3]EAU TCM ANTSINANANA'!F10+'[3]EAU TCM AMORON MANIA'!F10+'[3]EAU TCM V7V'!F10+'[3]EAU TCM VAKANA'!F10</f>
        <v>640784.78797555354</v>
      </c>
      <c r="G13" s="196">
        <v>1962000</v>
      </c>
      <c r="H13" s="200">
        <f>+H15*H12</f>
        <v>2099968.3824</v>
      </c>
      <c r="I13" s="200">
        <f t="shared" ref="I13:K13" si="7">+I15*I12</f>
        <v>2244124.7862143996</v>
      </c>
      <c r="J13" s="200">
        <f t="shared" si="7"/>
        <v>2394707.5734306043</v>
      </c>
      <c r="K13" s="200">
        <f t="shared" si="7"/>
        <v>2551963.6028985241</v>
      </c>
      <c r="L13" s="200">
        <f>+L15*L12</f>
        <v>2716148.5192790786</v>
      </c>
      <c r="M13" s="200">
        <f>M12*M15</f>
        <v>3058124.5518968827</v>
      </c>
      <c r="N13" s="200">
        <f t="shared" ref="N13" si="8">N12*N15</f>
        <v>3417121.7819021689</v>
      </c>
      <c r="O13" s="200">
        <f t="shared" ref="O13" si="9">O12*O15</f>
        <v>3793825.2871390642</v>
      </c>
      <c r="P13" s="200">
        <f t="shared" ref="P13" si="10">P12*P15</f>
        <v>4188945.1651922148</v>
      </c>
      <c r="Q13" s="44">
        <f>+'[3]EAU TCM SOFIA'!Q10+'[3]EAU TCM SAVA'!Q10+'[3]EAU TCM BETSIBOKA'!Q10+'[3]EAU TCM SE'!Q10+'[3]EAU TCM SO'!Q10+'[3]EAU TCM ANOSY'!Q10+'[3]EAU TCM ANALA'!Q10+'[3]EAU TCM ANALAMANGA'!Q10+'[3]EAU TCM BONGOLAVA'!Q10+'[3]EAU TCM BOENY'!Q10+'[3]EAU TCM ANDROY'!Q10+'[3]EAU TCM MELAKY'!Q10+'[3]EAU TCM ITASY'!Q10+'[3]EAU TCM IHOROMBE'!Q10+'[3]EAU TCM HMATSIATARA'!Q10+'[3]EAU TCM DIANA'!Q10+'[3]EAU TCM ALAOTRA'!Q10+'[3]EAU TCM MENABE'!Q10+'[3]EAU TCM ANTSINANANA'!Q10+'[3]EAU TCM AMORON MANIA'!Q10+'[3]EAU TCM V7V'!Q10+'[3]EAU TCM VAKANA'!Q10</f>
        <v>1077242.4083028389</v>
      </c>
      <c r="R13" s="44">
        <f>+'[3]EAU TCM SOFIA'!R10+'[3]EAU TCM SAVA'!R10+'[3]EAU TCM BETSIBOKA'!R10+'[3]EAU TCM SE'!R10+'[3]EAU TCM SO'!R10+'[3]EAU TCM ANOSY'!R10+'[3]EAU TCM ANALA'!R10+'[3]EAU TCM ANALAMANGA'!R10+'[3]EAU TCM BONGOLAVA'!R10+'[3]EAU TCM BOENY'!R10+'[3]EAU TCM ANDROY'!R10+'[3]EAU TCM MELAKY'!R10+'[3]EAU TCM ITASY'!R10+'[3]EAU TCM IHOROMBE'!R10+'[3]EAU TCM HMATSIATARA'!R10+'[3]EAU TCM DIANA'!R10+'[3]EAU TCM ALAOTRA'!R10+'[3]EAU TCM MENABE'!R10+'[3]EAU TCM ANTSINANANA'!R10+'[3]EAU TCM AMORON MANIA'!R10+'[3]EAU TCM V7V'!R10+'[3]EAU TCM VAKANA'!R10</f>
        <v>1005483.455532619</v>
      </c>
      <c r="S13" s="44">
        <f>+S15</f>
        <v>5492297.654611744</v>
      </c>
      <c r="T13" s="56"/>
    </row>
    <row r="14" spans="1:21" x14ac:dyDescent="0.25">
      <c r="B14" s="186" t="s">
        <v>9</v>
      </c>
      <c r="C14" s="186"/>
      <c r="D14" s="189"/>
      <c r="E14" s="190"/>
      <c r="F14" s="44">
        <f>+'[3]EAU TCM SOFIA'!F11+'[3]EAU TCM SAVA'!F11+'[3]EAU TCM BETSIBOKA'!F11+'[3]EAU TCM SE'!F11+'[3]EAU TCM SO'!F11+'[3]EAU TCM ANOSY'!F11+'[3]EAU TCM ANALA'!F11+'[3]EAU TCM ANALAMANGA'!F11+'[3]EAU TCM BONGOLAVA'!F11+'[3]EAU TCM BOENY'!F11+'[3]EAU TCM ANDROY'!F11+'[3]EAU TCM MELAKY'!F11+'[3]EAU TCM ITASY'!F11+'[3]EAU TCM IHOROMBE'!F11+'[3]EAU TCM HMATSIATARA'!F11+'[3]EAU TCM DIANA'!F11+'[3]EAU TCM ALAOTRA'!F11+'[3]EAU TCM MENABE'!F11+'[3]EAU TCM ANTSINANANA'!F11+'[3]EAU TCM AMORON MANIA'!F11+'[3]EAU TCM V7V'!F11+'[3]EAU TCM VAKANA'!F11</f>
        <v>107627.98936253562</v>
      </c>
      <c r="G14" s="44"/>
      <c r="H14" s="200">
        <f>+H13-G13</f>
        <v>137968.3824</v>
      </c>
      <c r="I14" s="200">
        <f t="shared" ref="I14:K14" si="11">+I13-H13</f>
        <v>144156.40381439961</v>
      </c>
      <c r="J14" s="200">
        <f t="shared" si="11"/>
        <v>150582.78721620468</v>
      </c>
      <c r="K14" s="200">
        <f t="shared" si="11"/>
        <v>157256.02946791984</v>
      </c>
      <c r="L14" s="200">
        <f>+L13-K13</f>
        <v>164184.91638055444</v>
      </c>
      <c r="M14" s="200">
        <f>M13-L13</f>
        <v>341976.03261780413</v>
      </c>
      <c r="N14" s="200">
        <f t="shared" ref="N14" si="12">N13-M13</f>
        <v>358997.23000528617</v>
      </c>
      <c r="O14" s="200">
        <f t="shared" ref="O14" si="13">O13-N13</f>
        <v>376703.50523689529</v>
      </c>
      <c r="P14" s="200">
        <f t="shared" ref="P14" si="14">P13-O13</f>
        <v>395119.87805315061</v>
      </c>
      <c r="Q14" s="44">
        <f>+'[3]EAU TCM SOFIA'!Q11+'[3]EAU TCM SAVA'!Q11+'[3]EAU TCM BETSIBOKA'!Q11+'[3]EAU TCM SE'!Q11+'[3]EAU TCM SO'!Q11+'[3]EAU TCM ANOSY'!Q11+'[3]EAU TCM ANALA'!Q11+'[3]EAU TCM ANALAMANGA'!Q11+'[3]EAU TCM BONGOLAVA'!Q11+'[3]EAU TCM BOENY'!Q11+'[3]EAU TCM ANDROY'!Q11+'[3]EAU TCM MELAKY'!Q11+'[3]EAU TCM ITASY'!Q11+'[3]EAU TCM IHOROMBE'!Q11+'[3]EAU TCM HMATSIATARA'!Q11+'[3]EAU TCM DIANA'!Q11+'[3]EAU TCM ALAOTRA'!Q11+'[3]EAU TCM MENABE'!Q11+'[3]EAU TCM ANTSINANANA'!Q11+'[3]EAU TCM AMORON MANIA'!Q11+'[3]EAU TCM V7V'!Q11+'[3]EAU TCM VAKANA'!Q11</f>
        <v>382129.23931448441</v>
      </c>
      <c r="R14" s="44">
        <f>+'[3]EAU TCM SOFIA'!R11+'[3]EAU TCM SAVA'!R11+'[3]EAU TCM BETSIBOKA'!R11+'[3]EAU TCM SE'!R11+'[3]EAU TCM SO'!R11+'[3]EAU TCM ANOSY'!R11+'[3]EAU TCM ANALA'!R11+'[3]EAU TCM ANALAMANGA'!R11+'[3]EAU TCM BONGOLAVA'!R11+'[3]EAU TCM BOENY'!R11+'[3]EAU TCM ANDROY'!R11+'[3]EAU TCM MELAKY'!R11+'[3]EAU TCM ITASY'!R11+'[3]EAU TCM IHOROMBE'!R11+'[3]EAU TCM HMATSIATARA'!R11+'[3]EAU TCM DIANA'!R11+'[3]EAU TCM ALAOTRA'!R11+'[3]EAU TCM MENABE'!R11+'[3]EAU TCM ANTSINANANA'!R11+'[3]EAU TCM AMORON MANIA'!R11+'[3]EAU TCM V7V'!R11+'[3]EAU TCM VAKANA'!R11</f>
        <v>475498.77164537081</v>
      </c>
      <c r="S14" s="44">
        <f>+'[3]EAU TCM SOFIA'!S11+'[3]EAU TCM SAVA'!S11+'[3]EAU TCM BETSIBOKA'!S11+'[3]EAU TCM SE'!S11+'[3]EAU TCM SO'!S11+'[3]EAU TCM ANOSY'!S11+'[3]EAU TCM ANALA'!S11+'[3]EAU TCM ANALAMANGA'!S11+'[3]EAU TCM BONGOLAVA'!S11+'[3]EAU TCM BOENY'!S11+'[3]EAU TCM ANDROY'!S11+'[3]EAU TCM MELAKY'!S11+'[3]EAU TCM ITASY'!S11+'[3]EAU TCM IHOROMBE'!S11+'[3]EAU TCM HMATSIATARA'!S11+'[3]EAU TCM DIANA'!S11+'[3]EAU TCM ALAOTRA'!S11+'[3]EAU TCM MENABE'!S11+'[3]EAU TCM ANTSINANANA'!S11+'[3]EAU TCM AMORON MANIA'!S11+'[3]EAU TCM V7V'!S11+'[3]EAU TCM VAKANA'!S11</f>
        <v>368046.04131930869</v>
      </c>
      <c r="T14" s="56"/>
    </row>
    <row r="15" spans="1:21" x14ac:dyDescent="0.25">
      <c r="B15" s="186" t="s">
        <v>10</v>
      </c>
      <c r="C15" s="186"/>
      <c r="D15" s="189"/>
      <c r="E15" s="44">
        <v>3943090</v>
      </c>
      <c r="F15" s="44">
        <f>+'[3]EAU TCM SOFIA'!F12+'[3]EAU TCM SAVA'!F12+'[3]EAU TCM BETSIBOKA'!F12+'[3]EAU TCM SE'!F12+'[3]EAU TCM SO'!F12+'[3]EAU TCM ANOSY'!F12+'[3]EAU TCM ANALA'!F12+'[3]EAU TCM ANALAMANGA'!F12+'[3]EAU TCM BONGOLAVA'!F12+'[3]EAU TCM BOENY'!F12+'[3]EAU TCM ANDROY'!F12+'[3]EAU TCM MELAKY'!F12+'[3]EAU TCM ITASY'!F12+'[3]EAU TCM IHOROMBE'!F12+'[3]EAU TCM HMATSIATARA'!F12+'[3]EAU TCM DIANA'!F12+'[3]EAU TCM ALAOTRA'!F12+'[3]EAU TCM MENABE'!F12+'[3]EAU TCM ANTSINANANA'!F12+'[3]EAU TCM AMORON MANIA'!F12+'[3]EAU TCM V7V'!F12+'[3]EAU TCM VAKANA'!F12</f>
        <v>77157.075298298427</v>
      </c>
      <c r="G15" s="196">
        <v>3943090</v>
      </c>
      <c r="H15" s="197">
        <f>G15*$H$2+G15</f>
        <v>4053496.52</v>
      </c>
      <c r="I15" s="197">
        <f>H15*$H$2+H15</f>
        <v>4166994.4225599999</v>
      </c>
      <c r="J15" s="197">
        <f t="shared" ref="J15:S15" si="15">I15*$H$2+I15</f>
        <v>4283670.2663916796</v>
      </c>
      <c r="K15" s="197">
        <f t="shared" si="15"/>
        <v>4403613.0338506466</v>
      </c>
      <c r="L15" s="197">
        <f t="shared" si="15"/>
        <v>4526914.1987984646</v>
      </c>
      <c r="M15" s="197">
        <f t="shared" si="15"/>
        <v>4653667.7963648215</v>
      </c>
      <c r="N15" s="197">
        <f t="shared" si="15"/>
        <v>4783970.4946630364</v>
      </c>
      <c r="O15" s="197">
        <f t="shared" si="15"/>
        <v>4917921.6685136016</v>
      </c>
      <c r="P15" s="197">
        <f t="shared" si="15"/>
        <v>5055623.4752319828</v>
      </c>
      <c r="Q15" s="197">
        <f t="shared" si="15"/>
        <v>5197180.9325384786</v>
      </c>
      <c r="R15" s="197">
        <f t="shared" si="15"/>
        <v>5342701.9986495562</v>
      </c>
      <c r="S15" s="197">
        <f t="shared" si="15"/>
        <v>5492297.654611744</v>
      </c>
      <c r="T15" s="44"/>
    </row>
    <row r="16" spans="1:21" s="185" customFormat="1" x14ac:dyDescent="0.25">
      <c r="B16" s="180"/>
      <c r="C16" s="181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4"/>
    </row>
    <row r="17" spans="2:21" customFormat="1" x14ac:dyDescent="0.25">
      <c r="B17" s="52" t="s">
        <v>11</v>
      </c>
      <c r="C17" s="79"/>
      <c r="D17" s="25"/>
      <c r="E17" s="26"/>
      <c r="F17" s="44">
        <f>+'[3]EAU TCM SOFIA'!F8+'[3]EAU TCM SAVA'!F8+'[3]EAU TCM BETSIBOKA'!F8+'[3]EAU TCM SE'!F8+'[3]EAU TCM SO'!F8+'[3]EAU TCM ANOSY'!F8+'[3]EAU TCM ANALA'!F8+'[3]EAU TCM ANALAMANGA'!F8+'[3]EAU TCM BONGOLAVA'!F8+'[3]EAU TCM BOENY'!F8+'[3]EAU TCM ANDROY'!F8+'[3]EAU TCM MELAKY'!F8+'[3]EAU TCM ITASY'!F8+'[3]EAU TCM IHOROMBE'!F8+'[3]EAU TCM HMATSIATARA'!F8+'[3]EAU TCM DIANA'!F8+'[3]EAU TCM ALAOTRA'!F8+'[3]EAU TCM MENABE'!F8+'[3]EAU TCM ANTSINANANA'!F8+'[3]EAU TCM AMORON MANIA'!F8+'[3]EAU TCM V7V'!F8+'[3]EAU TCM VAKANA'!F8</f>
        <v>248511.0477883775</v>
      </c>
      <c r="G17" s="44">
        <f>+'[3]EAU TCM SOFIA'!G8+'[3]EAU TCM SAVA'!G8+'[3]EAU TCM BETSIBOKA'!G8+'[3]EAU TCM SE'!G8+'[3]EAU TCM SO'!G8+'[3]EAU TCM ANOSY'!G8+'[3]EAU TCM ANALA'!G8+'[3]EAU TCM ANALAMANGA'!G8+'[3]EAU TCM BONGOLAVA'!G8+'[3]EAU TCM BOENY'!G8+'[3]EAU TCM ANDROY'!G8+'[3]EAU TCM MELAKY'!G8+'[3]EAU TCM ITASY'!G8+'[3]EAU TCM IHOROMBE'!G8+'[3]EAU TCM HMATSIATARA'!G8+'[3]EAU TCM DIANA'!G8+'[3]EAU TCM ALAOTRA'!G8+'[3]EAU TCM MENABE'!G8+'[3]EAU TCM ANTSINANANA'!G8+'[3]EAU TCM AMORON MANIA'!G8+'[3]EAU TCM V7V'!G8+'[3]EAU TCM VAKANA'!G8</f>
        <v>257672.54000911131</v>
      </c>
      <c r="H17" s="44">
        <f>+'[3]EAU TCM SOFIA'!H8+'[3]EAU TCM SAVA'!H8+'[3]EAU TCM BETSIBOKA'!H8+'[3]EAU TCM SE'!H8+'[3]EAU TCM SO'!H8+'[3]EAU TCM ANOSY'!H8+'[3]EAU TCM ANALA'!H8+'[3]EAU TCM ANALAMANGA'!H8+'[3]EAU TCM BONGOLAVA'!H8+'[3]EAU TCM BOENY'!H8+'[3]EAU TCM ANDROY'!H8+'[3]EAU TCM MELAKY'!H8+'[3]EAU TCM ITASY'!H8+'[3]EAU TCM IHOROMBE'!H8+'[3]EAU TCM HMATSIATARA'!H8+'[3]EAU TCM DIANA'!H8+'[3]EAU TCM ALAOTRA'!H8+'[3]EAU TCM MENABE'!H8+'[3]EAU TCM ANTSINANANA'!H8+'[3]EAU TCM AMORON MANIA'!H8+'[3]EAU TCM V7V'!H8+'[3]EAU TCM VAKANA'!H8</f>
        <v>351795.4282739</v>
      </c>
      <c r="I17" s="44">
        <f>+'[3]EAU TCM SOFIA'!I8+'[3]EAU TCM SAVA'!I8+'[3]EAU TCM BETSIBOKA'!I8+'[3]EAU TCM SE'!I8+'[3]EAU TCM SO'!I8+'[3]EAU TCM ANOSY'!I8+'[3]EAU TCM ANALA'!I8+'[3]EAU TCM ANALAMANGA'!I8+'[3]EAU TCM BONGOLAVA'!I8+'[3]EAU TCM BOENY'!I8+'[3]EAU TCM ANDROY'!I8+'[3]EAU TCM MELAKY'!I8+'[3]EAU TCM ITASY'!I8+'[3]EAU TCM IHOROMBE'!I8+'[3]EAU TCM HMATSIATARA'!I8+'[3]EAU TCM DIANA'!I8+'[3]EAU TCM ALAOTRA'!I8+'[3]EAU TCM MENABE'!I8+'[3]EAU TCM ANTSINANANA'!I8+'[3]EAU TCM AMORON MANIA'!I8+'[3]EAU TCM V7V'!I8+'[3]EAU TCM VAKANA'!I8</f>
        <v>411807.15586110897</v>
      </c>
      <c r="J17" s="44">
        <f>+'[3]EAU TCM SOFIA'!J8+'[3]EAU TCM SAVA'!J8+'[3]EAU TCM BETSIBOKA'!J8+'[3]EAU TCM SE'!J8+'[3]EAU TCM SO'!J8+'[3]EAU TCM ANOSY'!J8+'[3]EAU TCM ANALA'!J8+'[3]EAU TCM ANALAMANGA'!J8+'[3]EAU TCM BONGOLAVA'!J8+'[3]EAU TCM BOENY'!J8+'[3]EAU TCM ANDROY'!J8+'[3]EAU TCM MELAKY'!J8+'[3]EAU TCM ITASY'!J8+'[3]EAU TCM IHOROMBE'!J8+'[3]EAU TCM HMATSIATARA'!J8+'[3]EAU TCM DIANA'!J8+'[3]EAU TCM ALAOTRA'!J8+'[3]EAU TCM MENABE'!J8+'[3]EAU TCM ANTSINANANA'!J8+'[3]EAU TCM AMORON MANIA'!J8+'[3]EAU TCM V7V'!J8+'[3]EAU TCM VAKANA'!J8</f>
        <v>433252.02034422202</v>
      </c>
      <c r="K17" s="44">
        <f>+'[3]EAU TCM SOFIA'!K8+'[3]EAU TCM SAVA'!K8+'[3]EAU TCM BETSIBOKA'!K8+'[3]EAU TCM SE'!K8+'[3]EAU TCM SO'!K8+'[3]EAU TCM ANOSY'!K8+'[3]EAU TCM ANALA'!K8+'[3]EAU TCM ANALAMANGA'!K8+'[3]EAU TCM BONGOLAVA'!K8+'[3]EAU TCM BOENY'!K8+'[3]EAU TCM ANDROY'!K8+'[3]EAU TCM MELAKY'!K8+'[3]EAU TCM ITASY'!K8+'[3]EAU TCM IHOROMBE'!K8+'[3]EAU TCM HMATSIATARA'!K8+'[3]EAU TCM DIANA'!K8+'[3]EAU TCM ALAOTRA'!K8+'[3]EAU TCM MENABE'!K8+'[3]EAU TCM ANTSINANANA'!K8+'[3]EAU TCM AMORON MANIA'!K8+'[3]EAU TCM V7V'!K8+'[3]EAU TCM VAKANA'!K8</f>
        <v>523389.92406718078</v>
      </c>
      <c r="L17" s="44">
        <f>+'[3]EAU TCM SOFIA'!L8+'[3]EAU TCM SAVA'!L8+'[3]EAU TCM BETSIBOKA'!L8+'[3]EAU TCM SE'!L8+'[3]EAU TCM SO'!L8+'[3]EAU TCM ANOSY'!L8+'[3]EAU TCM ANALA'!L8+'[3]EAU TCM ANALAMANGA'!L8+'[3]EAU TCM BONGOLAVA'!L8+'[3]EAU TCM BOENY'!L8+'[3]EAU TCM ANDROY'!L8+'[3]EAU TCM MELAKY'!L8+'[3]EAU TCM ITASY'!L8+'[3]EAU TCM IHOROMBE'!L8+'[3]EAU TCM HMATSIATARA'!L8+'[3]EAU TCM DIANA'!L8+'[3]EAU TCM ALAOTRA'!L8+'[3]EAU TCM MENABE'!L8+'[3]EAU TCM ANTSINANANA'!L8+'[3]EAU TCM AMORON MANIA'!L8+'[3]EAU TCM V7V'!L8+'[3]EAU TCM VAKANA'!L8</f>
        <v>636110.82241651998</v>
      </c>
      <c r="M17" s="44">
        <f>+'[3]EAU TCM SOFIA'!M8+'[3]EAU TCM SAVA'!M8+'[3]EAU TCM BETSIBOKA'!M8+'[3]EAU TCM SE'!M8+'[3]EAU TCM SO'!M8+'[3]EAU TCM ANOSY'!M8+'[3]EAU TCM ANALA'!M8+'[3]EAU TCM ANALAMANGA'!M8+'[3]EAU TCM BONGOLAVA'!M8+'[3]EAU TCM BOENY'!M8+'[3]EAU TCM ANDROY'!M8+'[3]EAU TCM MELAKY'!M8+'[3]EAU TCM ITASY'!M8+'[3]EAU TCM IHOROMBE'!M8+'[3]EAU TCM HMATSIATARA'!M8+'[3]EAU TCM DIANA'!M8+'[3]EAU TCM ALAOTRA'!M8+'[3]EAU TCM MENABE'!M8+'[3]EAU TCM ANTSINANANA'!M8+'[3]EAU TCM AMORON MANIA'!M8+'[3]EAU TCM V7V'!M8+'[3]EAU TCM VAKANA'!M8</f>
        <v>731849.98715391406</v>
      </c>
      <c r="N17" s="44">
        <f>+'[3]EAU TCM SOFIA'!N8+'[3]EAU TCM SAVA'!N8+'[3]EAU TCM BETSIBOKA'!N8+'[3]EAU TCM SE'!N8+'[3]EAU TCM SO'!N8+'[3]EAU TCM ANOSY'!N8+'[3]EAU TCM ANALA'!N8+'[3]EAU TCM ANALAMANGA'!N8+'[3]EAU TCM BONGOLAVA'!N8+'[3]EAU TCM BOENY'!N8+'[3]EAU TCM ANDROY'!N8+'[3]EAU TCM MELAKY'!N8+'[3]EAU TCM ITASY'!N8+'[3]EAU TCM IHOROMBE'!N8+'[3]EAU TCM HMATSIATARA'!N8+'[3]EAU TCM DIANA'!N8+'[3]EAU TCM ALAOTRA'!N8+'[3]EAU TCM MENABE'!N8+'[3]EAU TCM ANTSINANANA'!N8+'[3]EAU TCM AMORON MANIA'!N8+'[3]EAU TCM V7V'!N8+'[3]EAU TCM VAKANA'!N8</f>
        <v>735460.66778459249</v>
      </c>
      <c r="O17" s="44">
        <f>+'[3]EAU TCM SOFIA'!O8+'[3]EAU TCM SAVA'!O8+'[3]EAU TCM BETSIBOKA'!O8+'[3]EAU TCM SE'!O8+'[3]EAU TCM SO'!O8+'[3]EAU TCM ANOSY'!O8+'[3]EAU TCM ANALA'!O8+'[3]EAU TCM ANALAMANGA'!O8+'[3]EAU TCM BONGOLAVA'!O8+'[3]EAU TCM BOENY'!O8+'[3]EAU TCM ANDROY'!O8+'[3]EAU TCM MELAKY'!O8+'[3]EAU TCM ITASY'!O8+'[3]EAU TCM IHOROMBE'!O8+'[3]EAU TCM HMATSIATARA'!O8+'[3]EAU TCM DIANA'!O8+'[3]EAU TCM ALAOTRA'!O8+'[3]EAU TCM MENABE'!O8+'[3]EAU TCM ANTSINANANA'!O8+'[3]EAU TCM AMORON MANIA'!O8+'[3]EAU TCM V7V'!O8+'[3]EAU TCM VAKANA'!O8</f>
        <v>850222.20040563866</v>
      </c>
      <c r="P17" s="44">
        <f>+'[3]EAU TCM SOFIA'!P8+'[3]EAU TCM SAVA'!P8+'[3]EAU TCM BETSIBOKA'!P8+'[3]EAU TCM SE'!P8+'[3]EAU TCM SO'!P8+'[3]EAU TCM ANOSY'!P8+'[3]EAU TCM ANALA'!P8+'[3]EAU TCM ANALAMANGA'!P8+'[3]EAU TCM BONGOLAVA'!P8+'[3]EAU TCM BOENY'!P8+'[3]EAU TCM ANDROY'!P8+'[3]EAU TCM MELAKY'!P8+'[3]EAU TCM ITASY'!P8+'[3]EAU TCM IHOROMBE'!P8+'[3]EAU TCM HMATSIATARA'!P8+'[3]EAU TCM DIANA'!P8+'[3]EAU TCM ALAOTRA'!P8+'[3]EAU TCM MENABE'!P8+'[3]EAU TCM ANTSINANANA'!P8+'[3]EAU TCM AMORON MANIA'!P8+'[3]EAU TCM V7V'!P8+'[3]EAU TCM VAKANA'!P8</f>
        <v>790911.95571725757</v>
      </c>
      <c r="Q17" s="44">
        <f>+'[3]EAU TCM SOFIA'!Q8+'[3]EAU TCM SAVA'!Q8+'[3]EAU TCM BETSIBOKA'!Q8+'[3]EAU TCM SE'!Q8+'[3]EAU TCM SO'!Q8+'[3]EAU TCM ANOSY'!Q8+'[3]EAU TCM ANALA'!Q8+'[3]EAU TCM ANALAMANGA'!Q8+'[3]EAU TCM BONGOLAVA'!Q8+'[3]EAU TCM BOENY'!Q8+'[3]EAU TCM ANDROY'!Q8+'[3]EAU TCM MELAKY'!Q8+'[3]EAU TCM ITASY'!Q8+'[3]EAU TCM IHOROMBE'!Q8+'[3]EAU TCM HMATSIATARA'!Q8+'[3]EAU TCM DIANA'!Q8+'[3]EAU TCM ALAOTRA'!Q8+'[3]EAU TCM MENABE'!Q8+'[3]EAU TCM ANTSINANANA'!Q8+'[3]EAU TCM AMORON MANIA'!Q8+'[3]EAU TCM V7V'!Q8+'[3]EAU TCM VAKANA'!Q8</f>
        <v>948518.50006363797</v>
      </c>
      <c r="R17" s="44">
        <f>+'[3]EAU TCM SOFIA'!R8+'[3]EAU TCM SAVA'!R8+'[3]EAU TCM BETSIBOKA'!R8+'[3]EAU TCM SE'!R8+'[3]EAU TCM SO'!R8+'[3]EAU TCM ANOSY'!R8+'[3]EAU TCM ANALA'!R8+'[3]EAU TCM ANALAMANGA'!R8+'[3]EAU TCM BONGOLAVA'!R8+'[3]EAU TCM BOENY'!R8+'[3]EAU TCM ANDROY'!R8+'[3]EAU TCM MELAKY'!R8+'[3]EAU TCM ITASY'!R8+'[3]EAU TCM IHOROMBE'!R8+'[3]EAU TCM HMATSIATARA'!R8+'[3]EAU TCM DIANA'!R8+'[3]EAU TCM ALAOTRA'!R8+'[3]EAU TCM MENABE'!R8+'[3]EAU TCM ANTSINANANA'!R8+'[3]EAU TCM AMORON MANIA'!R8+'[3]EAU TCM V7V'!R8+'[3]EAU TCM VAKANA'!R8</f>
        <v>978046.45278739394</v>
      </c>
      <c r="S17" s="44">
        <f>+'[3]EAU TCM SOFIA'!S8+'[3]EAU TCM SAVA'!S8+'[3]EAU TCM BETSIBOKA'!S8+'[3]EAU TCM SE'!S8+'[3]EAU TCM SO'!S8+'[3]EAU TCM ANOSY'!S8+'[3]EAU TCM ANALA'!S8+'[3]EAU TCM ANALAMANGA'!S8+'[3]EAU TCM BONGOLAVA'!S8+'[3]EAU TCM BOENY'!S8+'[3]EAU TCM ANDROY'!S8+'[3]EAU TCM MELAKY'!S8+'[3]EAU TCM ITASY'!S8+'[3]EAU TCM IHOROMBE'!S8+'[3]EAU TCM HMATSIATARA'!S8+'[3]EAU TCM DIANA'!S8+'[3]EAU TCM ALAOTRA'!S8+'[3]EAU TCM MENABE'!S8+'[3]EAU TCM ANTSINANANA'!S8+'[3]EAU TCM AMORON MANIA'!S8+'[3]EAU TCM V7V'!S8+'[3]EAU TCM VAKANA'!S8</f>
        <v>1140304.3900083527</v>
      </c>
      <c r="T17" s="13"/>
      <c r="U17" s="46"/>
    </row>
    <row r="18" spans="2:21" customFormat="1" x14ac:dyDescent="0.25">
      <c r="B18" s="52" t="s">
        <v>12</v>
      </c>
      <c r="C18" s="52"/>
      <c r="D18" s="28"/>
      <c r="E18" s="29"/>
      <c r="F18" s="44">
        <f>+'[3]EAU TCM SOFIA'!F9+'[3]EAU TCM SAVA'!F9+'[3]EAU TCM BETSIBOKA'!F9+'[3]EAU TCM SE'!F9+'[3]EAU TCM SO'!F9+'[3]EAU TCM ANOSY'!F9+'[3]EAU TCM ANALA'!F9+'[3]EAU TCM ANALAMANGA'!F9+'[3]EAU TCM BONGOLAVA'!F9+'[3]EAU TCM BOENY'!F9+'[3]EAU TCM ANDROY'!F9+'[3]EAU TCM MELAKY'!F9+'[3]EAU TCM ITASY'!F9+'[3]EAU TCM IHOROMBE'!F9+'[3]EAU TCM HMATSIATARA'!F9+'[3]EAU TCM DIANA'!F9+'[3]EAU TCM ALAOTRA'!F9+'[3]EAU TCM MENABE'!F9+'[3]EAU TCM ANTSINANANA'!F9+'[3]EAU TCM AMORON MANIA'!F9+'[3]EAU TCM V7V'!F9+'[3]EAU TCM VAKANA'!F9</f>
        <v>63919.640930455047</v>
      </c>
      <c r="G18" s="44">
        <f>+'[3]EAU TCM SOFIA'!G9+'[3]EAU TCM SAVA'!G9+'[3]EAU TCM BETSIBOKA'!G9+'[3]EAU TCM SE'!G9+'[3]EAU TCM SO'!G9+'[3]EAU TCM ANOSY'!G9+'[3]EAU TCM ANALA'!G9+'[3]EAU TCM ANALAMANGA'!G9+'[3]EAU TCM BONGOLAVA'!G9+'[3]EAU TCM BOENY'!G9+'[3]EAU TCM ANDROY'!G9+'[3]EAU TCM MELAKY'!G9+'[3]EAU TCM ITASY'!G9+'[3]EAU TCM IHOROMBE'!G9+'[3]EAU TCM HMATSIATARA'!G9+'[3]EAU TCM DIANA'!G9+'[3]EAU TCM ALAOTRA'!G9+'[3]EAU TCM MENABE'!G9+'[3]EAU TCM ANTSINANANA'!G9+'[3]EAU TCM AMORON MANIA'!G9+'[3]EAU TCM V7V'!G9+'[3]EAU TCM VAKANA'!G9</f>
        <v>70302.355905681456</v>
      </c>
      <c r="H18" s="44">
        <f>+'[3]EAU TCM SOFIA'!H9+'[3]EAU TCM SAVA'!H9+'[3]EAU TCM BETSIBOKA'!H9+'[3]EAU TCM SE'!H9+'[3]EAU TCM SO'!H9+'[3]EAU TCM ANOSY'!H9+'[3]EAU TCM ANALA'!H9+'[3]EAU TCM ANALAMANGA'!H9+'[3]EAU TCM BONGOLAVA'!H9+'[3]EAU TCM BOENY'!H9+'[3]EAU TCM ANDROY'!H9+'[3]EAU TCM MELAKY'!H9+'[3]EAU TCM ITASY'!H9+'[3]EAU TCM IHOROMBE'!H9+'[3]EAU TCM HMATSIATARA'!H9+'[3]EAU TCM DIANA'!H9+'[3]EAU TCM ALAOTRA'!H9+'[3]EAU TCM MENABE'!H9+'[3]EAU TCM ANTSINANANA'!H9+'[3]EAU TCM AMORON MANIA'!H9+'[3]EAU TCM V7V'!H9+'[3]EAU TCM VAKANA'!H9</f>
        <v>105981.04026212139</v>
      </c>
      <c r="I18" s="44">
        <f>+'[3]EAU TCM SOFIA'!I9+'[3]EAU TCM SAVA'!I9+'[3]EAU TCM BETSIBOKA'!I9+'[3]EAU TCM SE'!I9+'[3]EAU TCM SO'!I9+'[3]EAU TCM ANOSY'!I9+'[3]EAU TCM ANALA'!I9+'[3]EAU TCM ANALAMANGA'!I9+'[3]EAU TCM BONGOLAVA'!I9+'[3]EAU TCM BOENY'!I9+'[3]EAU TCM ANDROY'!I9+'[3]EAU TCM MELAKY'!I9+'[3]EAU TCM ITASY'!I9+'[3]EAU TCM IHOROMBE'!I9+'[3]EAU TCM HMATSIATARA'!I9+'[3]EAU TCM DIANA'!I9+'[3]EAU TCM ALAOTRA'!I9+'[3]EAU TCM MENABE'!I9+'[3]EAU TCM ANTSINANANA'!I9+'[3]EAU TCM AMORON MANIA'!I9+'[3]EAU TCM V7V'!I9+'[3]EAU TCM VAKANA'!I9</f>
        <v>102039.71261596523</v>
      </c>
      <c r="J18" s="44">
        <f>+'[3]EAU TCM SOFIA'!J9+'[3]EAU TCM SAVA'!J9+'[3]EAU TCM BETSIBOKA'!J9+'[3]EAU TCM SE'!J9+'[3]EAU TCM SO'!J9+'[3]EAU TCM ANOSY'!J9+'[3]EAU TCM ANALA'!J9+'[3]EAU TCM ANALAMANGA'!J9+'[3]EAU TCM BONGOLAVA'!J9+'[3]EAU TCM BOENY'!J9+'[3]EAU TCM ANDROY'!J9+'[3]EAU TCM MELAKY'!J9+'[3]EAU TCM ITASY'!J9+'[3]EAU TCM IHOROMBE'!J9+'[3]EAU TCM HMATSIATARA'!J9+'[3]EAU TCM DIANA'!J9+'[3]EAU TCM ALAOTRA'!J9+'[3]EAU TCM MENABE'!J9+'[3]EAU TCM ANTSINANANA'!J9+'[3]EAU TCM AMORON MANIA'!J9+'[3]EAU TCM V7V'!J9+'[3]EAU TCM VAKANA'!J9</f>
        <v>102141.87065072441</v>
      </c>
      <c r="K18" s="44">
        <f>+'[3]EAU TCM SOFIA'!K9+'[3]EAU TCM SAVA'!K9+'[3]EAU TCM BETSIBOKA'!K9+'[3]EAU TCM SE'!K9+'[3]EAU TCM SO'!K9+'[3]EAU TCM ANOSY'!K9+'[3]EAU TCM ANALA'!K9+'[3]EAU TCM ANALAMANGA'!K9+'[3]EAU TCM BONGOLAVA'!K9+'[3]EAU TCM BOENY'!K9+'[3]EAU TCM ANDROY'!K9+'[3]EAU TCM MELAKY'!K9+'[3]EAU TCM ITASY'!K9+'[3]EAU TCM IHOROMBE'!K9+'[3]EAU TCM HMATSIATARA'!K9+'[3]EAU TCM DIANA'!K9+'[3]EAU TCM ALAOTRA'!K9+'[3]EAU TCM MENABE'!K9+'[3]EAU TCM ANTSINANANA'!K9+'[3]EAU TCM AMORON MANIA'!K9+'[3]EAU TCM V7V'!K9+'[3]EAU TCM VAKANA'!K9</f>
        <v>151274.31408610768</v>
      </c>
      <c r="L18" s="44">
        <f>+'[3]EAU TCM SOFIA'!L9+'[3]EAU TCM SAVA'!L9+'[3]EAU TCM BETSIBOKA'!L9+'[3]EAU TCM SE'!L9+'[3]EAU TCM SO'!L9+'[3]EAU TCM ANOSY'!L9+'[3]EAU TCM ANALA'!L9+'[3]EAU TCM ANALAMANGA'!L9+'[3]EAU TCM BONGOLAVA'!L9+'[3]EAU TCM BOENY'!L9+'[3]EAU TCM ANDROY'!L9+'[3]EAU TCM MELAKY'!L9+'[3]EAU TCM ITASY'!L9+'[3]EAU TCM IHOROMBE'!L9+'[3]EAU TCM HMATSIATARA'!L9+'[3]EAU TCM DIANA'!L9+'[3]EAU TCM ALAOTRA'!L9+'[3]EAU TCM MENABE'!L9+'[3]EAU TCM ANTSINANANA'!L9+'[3]EAU TCM AMORON MANIA'!L9+'[3]EAU TCM V7V'!L9+'[3]EAU TCM VAKANA'!L9</f>
        <v>168801.41569733608</v>
      </c>
      <c r="M18" s="44">
        <f>+'[3]EAU TCM SOFIA'!M9+'[3]EAU TCM SAVA'!M9+'[3]EAU TCM BETSIBOKA'!M9+'[3]EAU TCM SE'!M9+'[3]EAU TCM SO'!M9+'[3]EAU TCM ANOSY'!M9+'[3]EAU TCM ANALA'!M9+'[3]EAU TCM ANALAMANGA'!M9+'[3]EAU TCM BONGOLAVA'!M9+'[3]EAU TCM BOENY'!M9+'[3]EAU TCM ANDROY'!M9+'[3]EAU TCM MELAKY'!M9+'[3]EAU TCM ITASY'!M9+'[3]EAU TCM IHOROMBE'!M9+'[3]EAU TCM HMATSIATARA'!M9+'[3]EAU TCM DIANA'!M9+'[3]EAU TCM ALAOTRA'!M9+'[3]EAU TCM MENABE'!M9+'[3]EAU TCM ANTSINANANA'!M9+'[3]EAU TCM AMORON MANIA'!M9+'[3]EAU TCM V7V'!M9+'[3]EAU TCM VAKANA'!M9</f>
        <v>231073.83320331777</v>
      </c>
      <c r="N18" s="44">
        <f>+'[3]EAU TCM SOFIA'!N9+'[3]EAU TCM SAVA'!N9+'[3]EAU TCM BETSIBOKA'!N9+'[3]EAU TCM SE'!N9+'[3]EAU TCM SO'!N9+'[3]EAU TCM ANOSY'!N9+'[3]EAU TCM ANALA'!N9+'[3]EAU TCM ANALAMANGA'!N9+'[3]EAU TCM BONGOLAVA'!N9+'[3]EAU TCM BOENY'!N9+'[3]EAU TCM ANDROY'!N9+'[3]EAU TCM MELAKY'!N9+'[3]EAU TCM ITASY'!N9+'[3]EAU TCM IHOROMBE'!N9+'[3]EAU TCM HMATSIATARA'!N9+'[3]EAU TCM DIANA'!N9+'[3]EAU TCM ALAOTRA'!N9+'[3]EAU TCM MENABE'!N9+'[3]EAU TCM ANTSINANANA'!N9+'[3]EAU TCM AMORON MANIA'!N9+'[3]EAU TCM V7V'!N9+'[3]EAU TCM VAKANA'!N9</f>
        <v>273756.26535323175</v>
      </c>
      <c r="O18" s="44">
        <f>+'[3]EAU TCM SOFIA'!O9+'[3]EAU TCM SAVA'!O9+'[3]EAU TCM BETSIBOKA'!O9+'[3]EAU TCM SE'!O9+'[3]EAU TCM SO'!O9+'[3]EAU TCM ANOSY'!O9+'[3]EAU TCM ANALA'!O9+'[3]EAU TCM ANALAMANGA'!O9+'[3]EAU TCM BONGOLAVA'!O9+'[3]EAU TCM BOENY'!O9+'[3]EAU TCM ANDROY'!O9+'[3]EAU TCM MELAKY'!O9+'[3]EAU TCM ITASY'!O9+'[3]EAU TCM IHOROMBE'!O9+'[3]EAU TCM HMATSIATARA'!O9+'[3]EAU TCM DIANA'!O9+'[3]EAU TCM ALAOTRA'!O9+'[3]EAU TCM MENABE'!O9+'[3]EAU TCM ANTSINANANA'!O9+'[3]EAU TCM AMORON MANIA'!O9+'[3]EAU TCM V7V'!O9+'[3]EAU TCM VAKANA'!O9</f>
        <v>300382.88780801819</v>
      </c>
      <c r="P18" s="44">
        <f>+'[3]EAU TCM SOFIA'!P9+'[3]EAU TCM SAVA'!P9+'[3]EAU TCM BETSIBOKA'!P9+'[3]EAU TCM SE'!P9+'[3]EAU TCM SO'!P9+'[3]EAU TCM ANOSY'!P9+'[3]EAU TCM ANALA'!P9+'[3]EAU TCM ANALAMANGA'!P9+'[3]EAU TCM BONGOLAVA'!P9+'[3]EAU TCM BOENY'!P9+'[3]EAU TCM ANDROY'!P9+'[3]EAU TCM MELAKY'!P9+'[3]EAU TCM ITASY'!P9+'[3]EAU TCM IHOROMBE'!P9+'[3]EAU TCM HMATSIATARA'!P9+'[3]EAU TCM DIANA'!P9+'[3]EAU TCM ALAOTRA'!P9+'[3]EAU TCM MENABE'!P9+'[3]EAU TCM ANTSINANANA'!P9+'[3]EAU TCM AMORON MANIA'!P9+'[3]EAU TCM V7V'!P9+'[3]EAU TCM VAKANA'!P9</f>
        <v>392042.92140424735</v>
      </c>
      <c r="Q18" s="44">
        <f>+'[3]EAU TCM SOFIA'!Q9+'[3]EAU TCM SAVA'!Q9+'[3]EAU TCM BETSIBOKA'!Q9+'[3]EAU TCM SE'!Q9+'[3]EAU TCM SO'!Q9+'[3]EAU TCM ANOSY'!Q9+'[3]EAU TCM ANALA'!Q9+'[3]EAU TCM ANALAMANGA'!Q9+'[3]EAU TCM BONGOLAVA'!Q9+'[3]EAU TCM BOENY'!Q9+'[3]EAU TCM ANDROY'!Q9+'[3]EAU TCM MELAKY'!Q9+'[3]EAU TCM ITASY'!Q9+'[3]EAU TCM IHOROMBE'!Q9+'[3]EAU TCM HMATSIATARA'!Q9+'[3]EAU TCM DIANA'!Q9+'[3]EAU TCM ALAOTRA'!Q9+'[3]EAU TCM MENABE'!Q9+'[3]EAU TCM ANTSINANANA'!Q9+'[3]EAU TCM AMORON MANIA'!Q9+'[3]EAU TCM V7V'!Q9+'[3]EAU TCM VAKANA'!Q9</f>
        <v>425511.31428338692</v>
      </c>
      <c r="R18" s="44">
        <f>+'[3]EAU TCM SOFIA'!R9+'[3]EAU TCM SAVA'!R9+'[3]EAU TCM BETSIBOKA'!R9+'[3]EAU TCM SE'!R9+'[3]EAU TCM SO'!R9+'[3]EAU TCM ANOSY'!R9+'[3]EAU TCM ANALA'!R9+'[3]EAU TCM ANALAMANGA'!R9+'[3]EAU TCM BONGOLAVA'!R9+'[3]EAU TCM BOENY'!R9+'[3]EAU TCM ANDROY'!R9+'[3]EAU TCM MELAKY'!R9+'[3]EAU TCM ITASY'!R9+'[3]EAU TCM IHOROMBE'!R9+'[3]EAU TCM HMATSIATARA'!R9+'[3]EAU TCM DIANA'!R9+'[3]EAU TCM ALAOTRA'!R9+'[3]EAU TCM MENABE'!R9+'[3]EAU TCM ANTSINANANA'!R9+'[3]EAU TCM AMORON MANIA'!R9+'[3]EAU TCM V7V'!R9+'[3]EAU TCM VAKANA'!R9</f>
        <v>528873.30442827288</v>
      </c>
      <c r="S18" s="44">
        <f>+'[3]EAU TCM SOFIA'!S9+'[3]EAU TCM SAVA'!S9+'[3]EAU TCM BETSIBOKA'!S9+'[3]EAU TCM SE'!S9+'[3]EAU TCM SO'!S9+'[3]EAU TCM ANOSY'!S9+'[3]EAU TCM ANALA'!S9+'[3]EAU TCM ANALAMANGA'!S9+'[3]EAU TCM BONGOLAVA'!S9+'[3]EAU TCM BOENY'!S9+'[3]EAU TCM ANDROY'!S9+'[3]EAU TCM MELAKY'!S9+'[3]EAU TCM ITASY'!S9+'[3]EAU TCM IHOROMBE'!S9+'[3]EAU TCM HMATSIATARA'!S9+'[3]EAU TCM DIANA'!S9+'[3]EAU TCM ALAOTRA'!S9+'[3]EAU TCM MENABE'!S9+'[3]EAU TCM ANTSINANANA'!S9+'[3]EAU TCM AMORON MANIA'!S9+'[3]EAU TCM V7V'!S9+'[3]EAU TCM VAKANA'!S9</f>
        <v>589964.12345052615</v>
      </c>
      <c r="T18" s="13"/>
      <c r="U18" s="42"/>
    </row>
    <row r="19" spans="2:21" customFormat="1" ht="23.25" x14ac:dyDescent="0.25">
      <c r="B19" s="52" t="s">
        <v>54</v>
      </c>
      <c r="C19" s="52"/>
      <c r="D19" s="28"/>
      <c r="E19" s="29"/>
      <c r="F19" s="44">
        <f>+'[3]EAU TCM SOFIA'!F10+'[3]EAU TCM SAVA'!F10+'[3]EAU TCM BETSIBOKA'!F10+'[3]EAU TCM SE'!F10+'[3]EAU TCM SO'!F10+'[3]EAU TCM ANOSY'!F10+'[3]EAU TCM ANALA'!F10+'[3]EAU TCM ANALAMANGA'!F10+'[3]EAU TCM BONGOLAVA'!F10+'[3]EAU TCM BOENY'!F10+'[3]EAU TCM ANDROY'!F10+'[3]EAU TCM MELAKY'!F10+'[3]EAU TCM ITASY'!F10+'[3]EAU TCM IHOROMBE'!F10+'[3]EAU TCM HMATSIATARA'!F10+'[3]EAU TCM DIANA'!F10+'[3]EAU TCM ALAOTRA'!F10+'[3]EAU TCM MENABE'!F10+'[3]EAU TCM ANTSINANANA'!F10+'[3]EAU TCM AMORON MANIA'!F10+'[3]EAU TCM V7V'!F10+'[3]EAU TCM VAKANA'!F10</f>
        <v>640784.78797555354</v>
      </c>
      <c r="G19" s="44">
        <f>+'[3]EAU TCM SOFIA'!G10+'[3]EAU TCM SAVA'!G10+'[3]EAU TCM BETSIBOKA'!G10+'[3]EAU TCM SE'!G10+'[3]EAU TCM SO'!G10+'[3]EAU TCM ANOSY'!G10+'[3]EAU TCM ANALA'!G10+'[3]EAU TCM ANALAMANGA'!G10+'[3]EAU TCM BONGOLAVA'!G10+'[3]EAU TCM BOENY'!G10+'[3]EAU TCM ANDROY'!G10+'[3]EAU TCM MELAKY'!G10+'[3]EAU TCM ITASY'!G10+'[3]EAU TCM IHOROMBE'!G10+'[3]EAU TCM HMATSIATARA'!G10+'[3]EAU TCM DIANA'!G10+'[3]EAU TCM ALAOTRA'!G10+'[3]EAU TCM MENABE'!G10+'[3]EAU TCM ANTSINANANA'!G10+'[3]EAU TCM AMORON MANIA'!G10+'[3]EAU TCM V7V'!G10+'[3]EAU TCM VAKANA'!G10</f>
        <v>774112.83216671785</v>
      </c>
      <c r="H19" s="44">
        <f>+'[3]EAU TCM SOFIA'!H10+'[3]EAU TCM SAVA'!H10+'[3]EAU TCM BETSIBOKA'!H10+'[3]EAU TCM SE'!H10+'[3]EAU TCM SO'!H10+'[3]EAU TCM ANOSY'!H10+'[3]EAU TCM ANALA'!H10+'[3]EAU TCM ANALAMANGA'!H10+'[3]EAU TCM BONGOLAVA'!H10+'[3]EAU TCM BOENY'!H10+'[3]EAU TCM ANDROY'!H10+'[3]EAU TCM MELAKY'!H10+'[3]EAU TCM ITASY'!H10+'[3]EAU TCM IHOROMBE'!H10+'[3]EAU TCM HMATSIATARA'!H10+'[3]EAU TCM DIANA'!H10+'[3]EAU TCM ALAOTRA'!H10+'[3]EAU TCM MENABE'!H10+'[3]EAU TCM ANTSINANANA'!H10+'[3]EAU TCM AMORON MANIA'!H10+'[3]EAU TCM V7V'!H10+'[3]EAU TCM VAKANA'!H10</f>
        <v>749837.72696799983</v>
      </c>
      <c r="I19" s="44">
        <f>+'[3]EAU TCM SOFIA'!I10+'[3]EAU TCM SAVA'!I10+'[3]EAU TCM BETSIBOKA'!I10+'[3]EAU TCM SE'!I10+'[3]EAU TCM SO'!I10+'[3]EAU TCM ANOSY'!I10+'[3]EAU TCM ANALA'!I10+'[3]EAU TCM ANALAMANGA'!I10+'[3]EAU TCM BONGOLAVA'!I10+'[3]EAU TCM BOENY'!I10+'[3]EAU TCM ANDROY'!I10+'[3]EAU TCM MELAKY'!I10+'[3]EAU TCM ITASY'!I10+'[3]EAU TCM IHOROMBE'!I10+'[3]EAU TCM HMATSIATARA'!I10+'[3]EAU TCM DIANA'!I10+'[3]EAU TCM ALAOTRA'!I10+'[3]EAU TCM MENABE'!I10+'[3]EAU TCM ANTSINANANA'!I10+'[3]EAU TCM AMORON MANIA'!I10+'[3]EAU TCM V7V'!I10+'[3]EAU TCM VAKANA'!I10</f>
        <v>795377.33132190478</v>
      </c>
      <c r="J19" s="44">
        <f>+'[3]EAU TCM SOFIA'!J10+'[3]EAU TCM SAVA'!J10+'[3]EAU TCM BETSIBOKA'!J10+'[3]EAU TCM SE'!J10+'[3]EAU TCM SO'!J10+'[3]EAU TCM ANOSY'!J10+'[3]EAU TCM ANALA'!J10+'[3]EAU TCM ANALAMANGA'!J10+'[3]EAU TCM BONGOLAVA'!J10+'[3]EAU TCM BOENY'!J10+'[3]EAU TCM ANDROY'!J10+'[3]EAU TCM MELAKY'!J10+'[3]EAU TCM ITASY'!J10+'[3]EAU TCM IHOROMBE'!J10+'[3]EAU TCM HMATSIATARA'!J10+'[3]EAU TCM DIANA'!J10+'[3]EAU TCM ALAOTRA'!J10+'[3]EAU TCM MENABE'!J10+'[3]EAU TCM ANTSINANANA'!J10+'[3]EAU TCM AMORON MANIA'!J10+'[3]EAU TCM V7V'!J10+'[3]EAU TCM VAKANA'!J10</f>
        <v>930104.07952466316</v>
      </c>
      <c r="K19" s="44">
        <f>+'[3]EAU TCM SOFIA'!K10+'[3]EAU TCM SAVA'!K10+'[3]EAU TCM BETSIBOKA'!K10+'[3]EAU TCM SE'!K10+'[3]EAU TCM SO'!K10+'[3]EAU TCM ANOSY'!K10+'[3]EAU TCM ANALA'!K10+'[3]EAU TCM ANALAMANGA'!K10+'[3]EAU TCM BONGOLAVA'!K10+'[3]EAU TCM BOENY'!K10+'[3]EAU TCM ANDROY'!K10+'[3]EAU TCM MELAKY'!K10+'[3]EAU TCM ITASY'!K10+'[3]EAU TCM IHOROMBE'!K10+'[3]EAU TCM HMATSIATARA'!K10+'[3]EAU TCM DIANA'!K10+'[3]EAU TCM ALAOTRA'!K10+'[3]EAU TCM MENABE'!K10+'[3]EAU TCM ANTSINANANA'!K10+'[3]EAU TCM AMORON MANIA'!K10+'[3]EAU TCM V7V'!K10+'[3]EAU TCM VAKANA'!K10</f>
        <v>928259.21996348049</v>
      </c>
      <c r="L19" s="44">
        <f>+'[3]EAU TCM SOFIA'!L10+'[3]EAU TCM SAVA'!L10+'[3]EAU TCM BETSIBOKA'!L10+'[3]EAU TCM SE'!L10+'[3]EAU TCM SO'!L10+'[3]EAU TCM ANOSY'!L10+'[3]EAU TCM ANALA'!L10+'[3]EAU TCM ANALAMANGA'!L10+'[3]EAU TCM BONGOLAVA'!L10+'[3]EAU TCM BOENY'!L10+'[3]EAU TCM ANDROY'!L10+'[3]EAU TCM MELAKY'!L10+'[3]EAU TCM ITASY'!L10+'[3]EAU TCM IHOROMBE'!L10+'[3]EAU TCM HMATSIATARA'!L10+'[3]EAU TCM DIANA'!L10+'[3]EAU TCM ALAOTRA'!L10+'[3]EAU TCM MENABE'!L10+'[3]EAU TCM ANTSINANANA'!L10+'[3]EAU TCM AMORON MANIA'!L10+'[3]EAU TCM V7V'!L10+'[3]EAU TCM VAKANA'!L10</f>
        <v>930188.19862903876</v>
      </c>
      <c r="M19" s="44">
        <f>+'[3]EAU TCM SOFIA'!M10+'[3]EAU TCM SAVA'!M10+'[3]EAU TCM BETSIBOKA'!M10+'[3]EAU TCM SE'!M10+'[3]EAU TCM SO'!M10+'[3]EAU TCM ANOSY'!M10+'[3]EAU TCM ANALA'!M10+'[3]EAU TCM ANALAMANGA'!M10+'[3]EAU TCM BONGOLAVA'!M10+'[3]EAU TCM BOENY'!M10+'[3]EAU TCM ANDROY'!M10+'[3]EAU TCM MELAKY'!M10+'[3]EAU TCM ITASY'!M10+'[3]EAU TCM IHOROMBE'!M10+'[3]EAU TCM HMATSIATARA'!M10+'[3]EAU TCM DIANA'!M10+'[3]EAU TCM ALAOTRA'!M10+'[3]EAU TCM MENABE'!M10+'[3]EAU TCM ANTSINANANA'!M10+'[3]EAU TCM AMORON MANIA'!M10+'[3]EAU TCM V7V'!M10+'[3]EAU TCM VAKANA'!M10</f>
        <v>942496.1694102328</v>
      </c>
      <c r="N19" s="44">
        <f>+'[3]EAU TCM SOFIA'!N10+'[3]EAU TCM SAVA'!N10+'[3]EAU TCM BETSIBOKA'!N10+'[3]EAU TCM SE'!N10+'[3]EAU TCM SO'!N10+'[3]EAU TCM ANOSY'!N10+'[3]EAU TCM ANALA'!N10+'[3]EAU TCM ANALAMANGA'!N10+'[3]EAU TCM BONGOLAVA'!N10+'[3]EAU TCM BOENY'!N10+'[3]EAU TCM ANDROY'!N10+'[3]EAU TCM MELAKY'!N10+'[3]EAU TCM ITASY'!N10+'[3]EAU TCM IHOROMBE'!N10+'[3]EAU TCM HMATSIATARA'!N10+'[3]EAU TCM DIANA'!N10+'[3]EAU TCM ALAOTRA'!N10+'[3]EAU TCM MENABE'!N10+'[3]EAU TCM ANTSINANANA'!N10+'[3]EAU TCM AMORON MANIA'!N10+'[3]EAU TCM V7V'!N10+'[3]EAU TCM VAKANA'!N10</f>
        <v>1027876.0369383348</v>
      </c>
      <c r="O19" s="44">
        <f>+'[3]EAU TCM SOFIA'!O10+'[3]EAU TCM SAVA'!O10+'[3]EAU TCM BETSIBOKA'!O10+'[3]EAU TCM SE'!O10+'[3]EAU TCM SO'!O10+'[3]EAU TCM ANOSY'!O10+'[3]EAU TCM ANALA'!O10+'[3]EAU TCM ANALAMANGA'!O10+'[3]EAU TCM BONGOLAVA'!O10+'[3]EAU TCM BOENY'!O10+'[3]EAU TCM ANDROY'!O10+'[3]EAU TCM MELAKY'!O10+'[3]EAU TCM ITASY'!O10+'[3]EAU TCM IHOROMBE'!O10+'[3]EAU TCM HMATSIATARA'!O10+'[3]EAU TCM DIANA'!O10+'[3]EAU TCM ALAOTRA'!O10+'[3]EAU TCM MENABE'!O10+'[3]EAU TCM ANTSINANANA'!O10+'[3]EAU TCM AMORON MANIA'!O10+'[3]EAU TCM V7V'!O10+'[3]EAU TCM VAKANA'!O10</f>
        <v>1011761.3073559145</v>
      </c>
      <c r="P19" s="44">
        <f>+'[3]EAU TCM SOFIA'!P10+'[3]EAU TCM SAVA'!P10+'[3]EAU TCM BETSIBOKA'!P10+'[3]EAU TCM SE'!P10+'[3]EAU TCM SO'!P10+'[3]EAU TCM ANOSY'!P10+'[3]EAU TCM ANALA'!P10+'[3]EAU TCM ANALAMANGA'!P10+'[3]EAU TCM BONGOLAVA'!P10+'[3]EAU TCM BOENY'!P10+'[3]EAU TCM ANDROY'!P10+'[3]EAU TCM MELAKY'!P10+'[3]EAU TCM ITASY'!P10+'[3]EAU TCM IHOROMBE'!P10+'[3]EAU TCM HMATSIATARA'!P10+'[3]EAU TCM DIANA'!P10+'[3]EAU TCM ALAOTRA'!P10+'[3]EAU TCM MENABE'!P10+'[3]EAU TCM ANTSINANANA'!P10+'[3]EAU TCM AMORON MANIA'!P10+'[3]EAU TCM V7V'!P10+'[3]EAU TCM VAKANA'!P10</f>
        <v>1103470.0279752577</v>
      </c>
      <c r="Q19" s="44">
        <f>+'[3]EAU TCM SOFIA'!Q10+'[3]EAU TCM SAVA'!Q10+'[3]EAU TCM BETSIBOKA'!Q10+'[3]EAU TCM SE'!Q10+'[3]EAU TCM SO'!Q10+'[3]EAU TCM ANOSY'!Q10+'[3]EAU TCM ANALA'!Q10+'[3]EAU TCM ANALAMANGA'!Q10+'[3]EAU TCM BONGOLAVA'!Q10+'[3]EAU TCM BOENY'!Q10+'[3]EAU TCM ANDROY'!Q10+'[3]EAU TCM MELAKY'!Q10+'[3]EAU TCM ITASY'!Q10+'[3]EAU TCM IHOROMBE'!Q10+'[3]EAU TCM HMATSIATARA'!Q10+'[3]EAU TCM DIANA'!Q10+'[3]EAU TCM ALAOTRA'!Q10+'[3]EAU TCM MENABE'!Q10+'[3]EAU TCM ANTSINANANA'!Q10+'[3]EAU TCM AMORON MANIA'!Q10+'[3]EAU TCM V7V'!Q10+'[3]EAU TCM VAKANA'!Q10</f>
        <v>1077242.4083028389</v>
      </c>
      <c r="R19" s="44">
        <f>+'[3]EAU TCM SOFIA'!R10+'[3]EAU TCM SAVA'!R10+'[3]EAU TCM BETSIBOKA'!R10+'[3]EAU TCM SE'!R10+'[3]EAU TCM SO'!R10+'[3]EAU TCM ANOSY'!R10+'[3]EAU TCM ANALA'!R10+'[3]EAU TCM ANALAMANGA'!R10+'[3]EAU TCM BONGOLAVA'!R10+'[3]EAU TCM BOENY'!R10+'[3]EAU TCM ANDROY'!R10+'[3]EAU TCM MELAKY'!R10+'[3]EAU TCM ITASY'!R10+'[3]EAU TCM IHOROMBE'!R10+'[3]EAU TCM HMATSIATARA'!R10+'[3]EAU TCM DIANA'!R10+'[3]EAU TCM ALAOTRA'!R10+'[3]EAU TCM MENABE'!R10+'[3]EAU TCM ANTSINANANA'!R10+'[3]EAU TCM AMORON MANIA'!R10+'[3]EAU TCM V7V'!R10+'[3]EAU TCM VAKANA'!R10</f>
        <v>1005483.455532619</v>
      </c>
      <c r="S19" s="44">
        <f>+'[3]EAU TCM SOFIA'!S10+'[3]EAU TCM SAVA'!S10+'[3]EAU TCM BETSIBOKA'!S10+'[3]EAU TCM SE'!S10+'[3]EAU TCM SO'!S10+'[3]EAU TCM ANOSY'!S10+'[3]EAU TCM ANALA'!S10+'[3]EAU TCM ANALAMANGA'!S10+'[3]EAU TCM BONGOLAVA'!S10+'[3]EAU TCM BOENY'!S10+'[3]EAU TCM ANDROY'!S10+'[3]EAU TCM MELAKY'!S10+'[3]EAU TCM ITASY'!S10+'[3]EAU TCM IHOROMBE'!S10+'[3]EAU TCM HMATSIATARA'!S10+'[3]EAU TCM DIANA'!S10+'[3]EAU TCM ALAOTRA'!S10+'[3]EAU TCM MENABE'!S10+'[3]EAU TCM ANTSINANANA'!S10+'[3]EAU TCM AMORON MANIA'!S10+'[3]EAU TCM V7V'!S10+'[3]EAU TCM VAKANA'!S10</f>
        <v>1164899.1167248234</v>
      </c>
      <c r="T19" s="13"/>
      <c r="U19" s="42"/>
    </row>
    <row r="20" spans="2:21" customFormat="1" ht="23.25" x14ac:dyDescent="0.25">
      <c r="B20" s="52" t="s">
        <v>55</v>
      </c>
      <c r="C20" s="52"/>
      <c r="D20" s="28"/>
      <c r="E20" s="29"/>
      <c r="F20" s="44">
        <f>+'[3]EAU TCM SOFIA'!F11+'[3]EAU TCM SAVA'!F11+'[3]EAU TCM BETSIBOKA'!F11+'[3]EAU TCM SE'!F11+'[3]EAU TCM SO'!F11+'[3]EAU TCM ANOSY'!F11+'[3]EAU TCM ANALA'!F11+'[3]EAU TCM ANALAMANGA'!F11+'[3]EAU TCM BONGOLAVA'!F11+'[3]EAU TCM BOENY'!F11+'[3]EAU TCM ANDROY'!F11+'[3]EAU TCM MELAKY'!F11+'[3]EAU TCM ITASY'!F11+'[3]EAU TCM IHOROMBE'!F11+'[3]EAU TCM HMATSIATARA'!F11+'[3]EAU TCM DIANA'!F11+'[3]EAU TCM ALAOTRA'!F11+'[3]EAU TCM MENABE'!F11+'[3]EAU TCM ANTSINANANA'!F11+'[3]EAU TCM AMORON MANIA'!F11+'[3]EAU TCM V7V'!F11+'[3]EAU TCM VAKANA'!F11</f>
        <v>107627.98936253562</v>
      </c>
      <c r="G20" s="44">
        <f>+'[3]EAU TCM SOFIA'!G11+'[3]EAU TCM SAVA'!G11+'[3]EAU TCM BETSIBOKA'!G11+'[3]EAU TCM SE'!G11+'[3]EAU TCM SO'!G11+'[3]EAU TCM ANOSY'!G11+'[3]EAU TCM ANALA'!G11+'[3]EAU TCM ANALAMANGA'!G11+'[3]EAU TCM BONGOLAVA'!G11+'[3]EAU TCM BOENY'!G11+'[3]EAU TCM ANDROY'!G11+'[3]EAU TCM MELAKY'!G11+'[3]EAU TCM ITASY'!G11+'[3]EAU TCM IHOROMBE'!G11+'[3]EAU TCM HMATSIATARA'!G11+'[3]EAU TCM DIANA'!G11+'[3]EAU TCM ALAOTRA'!G11+'[3]EAU TCM MENABE'!G11+'[3]EAU TCM ANTSINANANA'!G11+'[3]EAU TCM AMORON MANIA'!G11+'[3]EAU TCM V7V'!G11+'[3]EAU TCM VAKANA'!G11</f>
        <v>226566.56813541215</v>
      </c>
      <c r="H20" s="44">
        <f>+'[3]EAU TCM SOFIA'!H11+'[3]EAU TCM SAVA'!H11+'[3]EAU TCM BETSIBOKA'!H11+'[3]EAU TCM SE'!H11+'[3]EAU TCM SO'!H11+'[3]EAU TCM ANOSY'!H11+'[3]EAU TCM ANALA'!H11+'[3]EAU TCM ANALAMANGA'!H11+'[3]EAU TCM BONGOLAVA'!H11+'[3]EAU TCM BOENY'!H11+'[3]EAU TCM ANDROY'!H11+'[3]EAU TCM MELAKY'!H11+'[3]EAU TCM ITASY'!H11+'[3]EAU TCM IHOROMBE'!H11+'[3]EAU TCM HMATSIATARA'!H11+'[3]EAU TCM DIANA'!H11+'[3]EAU TCM ALAOTRA'!H11+'[3]EAU TCM MENABE'!H11+'[3]EAU TCM ANTSINANANA'!H11+'[3]EAU TCM AMORON MANIA'!H11+'[3]EAU TCM V7V'!H11+'[3]EAU TCM VAKANA'!H11</f>
        <v>260833.09570574784</v>
      </c>
      <c r="I20" s="44">
        <f>+'[3]EAU TCM SOFIA'!I11+'[3]EAU TCM SAVA'!I11+'[3]EAU TCM BETSIBOKA'!I11+'[3]EAU TCM SE'!I11+'[3]EAU TCM SO'!I11+'[3]EAU TCM ANOSY'!I11+'[3]EAU TCM ANALA'!I11+'[3]EAU TCM ANALAMANGA'!I11+'[3]EAU TCM BONGOLAVA'!I11+'[3]EAU TCM BOENY'!I11+'[3]EAU TCM ANDROY'!I11+'[3]EAU TCM MELAKY'!I11+'[3]EAU TCM ITASY'!I11+'[3]EAU TCM IHOROMBE'!I11+'[3]EAU TCM HMATSIATARA'!I11+'[3]EAU TCM DIANA'!I11+'[3]EAU TCM ALAOTRA'!I11+'[3]EAU TCM MENABE'!I11+'[3]EAU TCM ANTSINANANA'!I11+'[3]EAU TCM AMORON MANIA'!I11+'[3]EAU TCM V7V'!I11+'[3]EAU TCM VAKANA'!I11</f>
        <v>339363.68229828821</v>
      </c>
      <c r="J20" s="44">
        <f>+'[3]EAU TCM SOFIA'!J11+'[3]EAU TCM SAVA'!J11+'[3]EAU TCM BETSIBOKA'!J11+'[3]EAU TCM SE'!J11+'[3]EAU TCM SO'!J11+'[3]EAU TCM ANOSY'!J11+'[3]EAU TCM ANALA'!J11+'[3]EAU TCM ANALAMANGA'!J11+'[3]EAU TCM BONGOLAVA'!J11+'[3]EAU TCM BOENY'!J11+'[3]EAU TCM ANDROY'!J11+'[3]EAU TCM MELAKY'!J11+'[3]EAU TCM ITASY'!J11+'[3]EAU TCM IHOROMBE'!J11+'[3]EAU TCM HMATSIATARA'!J11+'[3]EAU TCM DIANA'!J11+'[3]EAU TCM ALAOTRA'!J11+'[3]EAU TCM MENABE'!J11+'[3]EAU TCM ANTSINANANA'!J11+'[3]EAU TCM AMORON MANIA'!J11+'[3]EAU TCM V7V'!J11+'[3]EAU TCM VAKANA'!J11</f>
        <v>287471.81932698691</v>
      </c>
      <c r="K20" s="44">
        <f>+'[3]EAU TCM SOFIA'!K11+'[3]EAU TCM SAVA'!K11+'[3]EAU TCM BETSIBOKA'!K11+'[3]EAU TCM SE'!K11+'[3]EAU TCM SO'!K11+'[3]EAU TCM ANOSY'!K11+'[3]EAU TCM ANALA'!K11+'[3]EAU TCM ANALAMANGA'!K11+'[3]EAU TCM BONGOLAVA'!K11+'[3]EAU TCM BOENY'!K11+'[3]EAU TCM ANDROY'!K11+'[3]EAU TCM MELAKY'!K11+'[3]EAU TCM ITASY'!K11+'[3]EAU TCM IHOROMBE'!K11+'[3]EAU TCM HMATSIATARA'!K11+'[3]EAU TCM DIANA'!K11+'[3]EAU TCM ALAOTRA'!K11+'[3]EAU TCM MENABE'!K11+'[3]EAU TCM ANTSINANANA'!K11+'[3]EAU TCM AMORON MANIA'!K11+'[3]EAU TCM V7V'!K11+'[3]EAU TCM VAKANA'!K11</f>
        <v>322351.41522460873</v>
      </c>
      <c r="L20" s="44">
        <f>+'[3]EAU TCM SOFIA'!L11+'[3]EAU TCM SAVA'!L11+'[3]EAU TCM BETSIBOKA'!L11+'[3]EAU TCM SE'!L11+'[3]EAU TCM SO'!L11+'[3]EAU TCM ANOSY'!L11+'[3]EAU TCM ANALA'!L11+'[3]EAU TCM ANALAMANGA'!L11+'[3]EAU TCM BONGOLAVA'!L11+'[3]EAU TCM BOENY'!L11+'[3]EAU TCM ANDROY'!L11+'[3]EAU TCM MELAKY'!L11+'[3]EAU TCM ITASY'!L11+'[3]EAU TCM IHOROMBE'!L11+'[3]EAU TCM HMATSIATARA'!L11+'[3]EAU TCM DIANA'!L11+'[3]EAU TCM ALAOTRA'!L11+'[3]EAU TCM MENABE'!L11+'[3]EAU TCM ANTSINANANA'!L11+'[3]EAU TCM AMORON MANIA'!L11+'[3]EAU TCM V7V'!L11+'[3]EAU TCM VAKANA'!L11</f>
        <v>307943.86190752196</v>
      </c>
      <c r="M20" s="44">
        <f>+'[3]EAU TCM SOFIA'!M11+'[3]EAU TCM SAVA'!M11+'[3]EAU TCM BETSIBOKA'!M11+'[3]EAU TCM SE'!M11+'[3]EAU TCM SO'!M11+'[3]EAU TCM ANOSY'!M11+'[3]EAU TCM ANALA'!M11+'[3]EAU TCM ANALAMANGA'!M11+'[3]EAU TCM BONGOLAVA'!M11+'[3]EAU TCM BOENY'!M11+'[3]EAU TCM ANDROY'!M11+'[3]EAU TCM MELAKY'!M11+'[3]EAU TCM ITASY'!M11+'[3]EAU TCM IHOROMBE'!M11+'[3]EAU TCM HMATSIATARA'!M11+'[3]EAU TCM DIANA'!M11+'[3]EAU TCM ALAOTRA'!M11+'[3]EAU TCM MENABE'!M11+'[3]EAU TCM ANTSINANANA'!M11+'[3]EAU TCM AMORON MANIA'!M11+'[3]EAU TCM V7V'!M11+'[3]EAU TCM VAKANA'!M11</f>
        <v>349493.1397016113</v>
      </c>
      <c r="N20" s="44">
        <f>+'[3]EAU TCM SOFIA'!N11+'[3]EAU TCM SAVA'!N11+'[3]EAU TCM BETSIBOKA'!N11+'[3]EAU TCM SE'!N11+'[3]EAU TCM SO'!N11+'[3]EAU TCM ANOSY'!N11+'[3]EAU TCM ANALA'!N11+'[3]EAU TCM ANALAMANGA'!N11+'[3]EAU TCM BONGOLAVA'!N11+'[3]EAU TCM BOENY'!N11+'[3]EAU TCM ANDROY'!N11+'[3]EAU TCM MELAKY'!N11+'[3]EAU TCM ITASY'!N11+'[3]EAU TCM IHOROMBE'!N11+'[3]EAU TCM HMATSIATARA'!N11+'[3]EAU TCM DIANA'!N11+'[3]EAU TCM ALAOTRA'!N11+'[3]EAU TCM MENABE'!N11+'[3]EAU TCM ANTSINANANA'!N11+'[3]EAU TCM AMORON MANIA'!N11+'[3]EAU TCM V7V'!N11+'[3]EAU TCM VAKANA'!N11</f>
        <v>402110.80309158721</v>
      </c>
      <c r="O20" s="44">
        <f>+'[3]EAU TCM SOFIA'!O11+'[3]EAU TCM SAVA'!O11+'[3]EAU TCM BETSIBOKA'!O11+'[3]EAU TCM SE'!O11+'[3]EAU TCM SO'!O11+'[3]EAU TCM ANOSY'!O11+'[3]EAU TCM ANALA'!O11+'[3]EAU TCM ANALAMANGA'!O11+'[3]EAU TCM BONGOLAVA'!O11+'[3]EAU TCM BOENY'!O11+'[3]EAU TCM ANDROY'!O11+'[3]EAU TCM MELAKY'!O11+'[3]EAU TCM ITASY'!O11+'[3]EAU TCM IHOROMBE'!O11+'[3]EAU TCM HMATSIATARA'!O11+'[3]EAU TCM DIANA'!O11+'[3]EAU TCM ALAOTRA'!O11+'[3]EAU TCM MENABE'!O11+'[3]EAU TCM ANTSINANANA'!O11+'[3]EAU TCM AMORON MANIA'!O11+'[3]EAU TCM V7V'!O11+'[3]EAU TCM VAKANA'!O11</f>
        <v>399406.98715075257</v>
      </c>
      <c r="P20" s="44">
        <f>+'[3]EAU TCM SOFIA'!P11+'[3]EAU TCM SAVA'!P11+'[3]EAU TCM BETSIBOKA'!P11+'[3]EAU TCM SE'!P11+'[3]EAU TCM SO'!P11+'[3]EAU TCM ANOSY'!P11+'[3]EAU TCM ANALA'!P11+'[3]EAU TCM ANALAMANGA'!P11+'[3]EAU TCM BONGOLAVA'!P11+'[3]EAU TCM BOENY'!P11+'[3]EAU TCM ANDROY'!P11+'[3]EAU TCM MELAKY'!P11+'[3]EAU TCM ITASY'!P11+'[3]EAU TCM IHOROMBE'!P11+'[3]EAU TCM HMATSIATARA'!P11+'[3]EAU TCM DIANA'!P11+'[3]EAU TCM ALAOTRA'!P11+'[3]EAU TCM MENABE'!P11+'[3]EAU TCM ANTSINANANA'!P11+'[3]EAU TCM AMORON MANIA'!P11+'[3]EAU TCM V7V'!P11+'[3]EAU TCM VAKANA'!P11</f>
        <v>418357.50794797228</v>
      </c>
      <c r="Q20" s="44">
        <f>+'[3]EAU TCM SOFIA'!Q11+'[3]EAU TCM SAVA'!Q11+'[3]EAU TCM BETSIBOKA'!Q11+'[3]EAU TCM SE'!Q11+'[3]EAU TCM SO'!Q11+'[3]EAU TCM ANOSY'!Q11+'[3]EAU TCM ANALA'!Q11+'[3]EAU TCM ANALAMANGA'!Q11+'[3]EAU TCM BONGOLAVA'!Q11+'[3]EAU TCM BOENY'!Q11+'[3]EAU TCM ANDROY'!Q11+'[3]EAU TCM MELAKY'!Q11+'[3]EAU TCM ITASY'!Q11+'[3]EAU TCM IHOROMBE'!Q11+'[3]EAU TCM HMATSIATARA'!Q11+'[3]EAU TCM DIANA'!Q11+'[3]EAU TCM ALAOTRA'!Q11+'[3]EAU TCM MENABE'!Q11+'[3]EAU TCM ANTSINANANA'!Q11+'[3]EAU TCM AMORON MANIA'!Q11+'[3]EAU TCM V7V'!Q11+'[3]EAU TCM VAKANA'!Q11</f>
        <v>382129.23931448441</v>
      </c>
      <c r="R20" s="44">
        <f>+'[3]EAU TCM SOFIA'!R11+'[3]EAU TCM SAVA'!R11+'[3]EAU TCM BETSIBOKA'!R11+'[3]EAU TCM SE'!R11+'[3]EAU TCM SO'!R11+'[3]EAU TCM ANOSY'!R11+'[3]EAU TCM ANALA'!R11+'[3]EAU TCM ANALAMANGA'!R11+'[3]EAU TCM BONGOLAVA'!R11+'[3]EAU TCM BOENY'!R11+'[3]EAU TCM ANDROY'!R11+'[3]EAU TCM MELAKY'!R11+'[3]EAU TCM ITASY'!R11+'[3]EAU TCM IHOROMBE'!R11+'[3]EAU TCM HMATSIATARA'!R11+'[3]EAU TCM DIANA'!R11+'[3]EAU TCM ALAOTRA'!R11+'[3]EAU TCM MENABE'!R11+'[3]EAU TCM ANTSINANANA'!R11+'[3]EAU TCM AMORON MANIA'!R11+'[3]EAU TCM V7V'!R11+'[3]EAU TCM VAKANA'!R11</f>
        <v>475498.77164537081</v>
      </c>
      <c r="S20" s="44">
        <f>+'[3]EAU TCM SOFIA'!S11+'[3]EAU TCM SAVA'!S11+'[3]EAU TCM BETSIBOKA'!S11+'[3]EAU TCM SE'!S11+'[3]EAU TCM SO'!S11+'[3]EAU TCM ANOSY'!S11+'[3]EAU TCM ANALA'!S11+'[3]EAU TCM ANALAMANGA'!S11+'[3]EAU TCM BONGOLAVA'!S11+'[3]EAU TCM BOENY'!S11+'[3]EAU TCM ANDROY'!S11+'[3]EAU TCM MELAKY'!S11+'[3]EAU TCM ITASY'!S11+'[3]EAU TCM IHOROMBE'!S11+'[3]EAU TCM HMATSIATARA'!S11+'[3]EAU TCM DIANA'!S11+'[3]EAU TCM ALAOTRA'!S11+'[3]EAU TCM MENABE'!S11+'[3]EAU TCM ANTSINANANA'!S11+'[3]EAU TCM AMORON MANIA'!S11+'[3]EAU TCM V7V'!S11+'[3]EAU TCM VAKANA'!S11</f>
        <v>368046.04131930869</v>
      </c>
      <c r="T20" s="13"/>
      <c r="U20" s="42"/>
    </row>
    <row r="21" spans="2:21" customFormat="1" ht="23.25" x14ac:dyDescent="0.25">
      <c r="B21" s="52" t="s">
        <v>56</v>
      </c>
      <c r="C21" s="52"/>
      <c r="D21" s="28"/>
      <c r="E21" s="29"/>
      <c r="F21" s="44">
        <f>+'[3]EAU TCM SOFIA'!F12+'[3]EAU TCM SAVA'!F12+'[3]EAU TCM BETSIBOKA'!F12+'[3]EAU TCM SE'!F12+'[3]EAU TCM SO'!F12+'[3]EAU TCM ANOSY'!F12+'[3]EAU TCM ANALA'!F12+'[3]EAU TCM ANALAMANGA'!F12+'[3]EAU TCM BONGOLAVA'!F12+'[3]EAU TCM BOENY'!F12+'[3]EAU TCM ANDROY'!F12+'[3]EAU TCM MELAKY'!F12+'[3]EAU TCM ITASY'!F12+'[3]EAU TCM IHOROMBE'!F12+'[3]EAU TCM HMATSIATARA'!F12+'[3]EAU TCM DIANA'!F12+'[3]EAU TCM ALAOTRA'!F12+'[3]EAU TCM MENABE'!F12+'[3]EAU TCM ANTSINANANA'!F12+'[3]EAU TCM AMORON MANIA'!F12+'[3]EAU TCM V7V'!F12+'[3]EAU TCM VAKANA'!F12</f>
        <v>77157.075298298427</v>
      </c>
      <c r="G21" s="44">
        <f>+'[3]EAU TCM SOFIA'!G12+'[3]EAU TCM SAVA'!G12+'[3]EAU TCM BETSIBOKA'!G12+'[3]EAU TCM SE'!G12+'[3]EAU TCM SO'!G12+'[3]EAU TCM ANOSY'!G12+'[3]EAU TCM ANALA'!G12+'[3]EAU TCM ANALAMANGA'!G12+'[3]EAU TCM BONGOLAVA'!G12+'[3]EAU TCM BOENY'!G12+'[3]EAU TCM ANDROY'!G12+'[3]EAU TCM MELAKY'!G12+'[3]EAU TCM ITASY'!G12+'[3]EAU TCM IHOROMBE'!G12+'[3]EAU TCM HMATSIATARA'!G12+'[3]EAU TCM DIANA'!G12+'[3]EAU TCM ALAOTRA'!G12+'[3]EAU TCM MENABE'!G12+'[3]EAU TCM ANTSINANANA'!G12+'[3]EAU TCM AMORON MANIA'!G12+'[3]EAU TCM V7V'!G12+'[3]EAU TCM VAKANA'!G12</f>
        <v>77512.107652824416</v>
      </c>
      <c r="H21" s="44">
        <f>+'[3]EAU TCM SOFIA'!H12+'[3]EAU TCM SAVA'!H12+'[3]EAU TCM BETSIBOKA'!H12+'[3]EAU TCM SE'!H12+'[3]EAU TCM SO'!H12+'[3]EAU TCM ANOSY'!H12+'[3]EAU TCM ANALA'!H12+'[3]EAU TCM ANALAMANGA'!H12+'[3]EAU TCM BONGOLAVA'!H12+'[3]EAU TCM BOENY'!H12+'[3]EAU TCM ANDROY'!H12+'[3]EAU TCM MELAKY'!H12+'[3]EAU TCM ITASY'!H12+'[3]EAU TCM IHOROMBE'!H12+'[3]EAU TCM HMATSIATARA'!H12+'[3]EAU TCM DIANA'!H12+'[3]EAU TCM ALAOTRA'!H12+'[3]EAU TCM MENABE'!H12+'[3]EAU TCM ANTSINANANA'!H12+'[3]EAU TCM AMORON MANIA'!H12+'[3]EAU TCM V7V'!H12+'[3]EAU TCM VAKANA'!H12</f>
        <v>87662.382445342417</v>
      </c>
      <c r="I21" s="44">
        <f>+'[3]EAU TCM SOFIA'!I12+'[3]EAU TCM SAVA'!I12+'[3]EAU TCM BETSIBOKA'!I12+'[3]EAU TCM SE'!I12+'[3]EAU TCM SO'!I12+'[3]EAU TCM ANOSY'!I12+'[3]EAU TCM ANALA'!I12+'[3]EAU TCM ANALAMANGA'!I12+'[3]EAU TCM BONGOLAVA'!I12+'[3]EAU TCM BOENY'!I12+'[3]EAU TCM ANDROY'!I12+'[3]EAU TCM MELAKY'!I12+'[3]EAU TCM ITASY'!I12+'[3]EAU TCM IHOROMBE'!I12+'[3]EAU TCM HMATSIATARA'!I12+'[3]EAU TCM DIANA'!I12+'[3]EAU TCM ALAOTRA'!I12+'[3]EAU TCM MENABE'!I12+'[3]EAU TCM ANTSINANANA'!I12+'[3]EAU TCM AMORON MANIA'!I12+'[3]EAU TCM V7V'!I12+'[3]EAU TCM VAKANA'!I12</f>
        <v>97110.809107602719</v>
      </c>
      <c r="J21" s="44">
        <f>+'[3]EAU TCM SOFIA'!J12+'[3]EAU TCM SAVA'!J12+'[3]EAU TCM BETSIBOKA'!J12+'[3]EAU TCM SE'!J12+'[3]EAU TCM SO'!J12+'[3]EAU TCM ANOSY'!J12+'[3]EAU TCM ANALA'!J12+'[3]EAU TCM ANALAMANGA'!J12+'[3]EAU TCM BONGOLAVA'!J12+'[3]EAU TCM BOENY'!J12+'[3]EAU TCM ANDROY'!J12+'[3]EAU TCM MELAKY'!J12+'[3]EAU TCM ITASY'!J12+'[3]EAU TCM IHOROMBE'!J12+'[3]EAU TCM HMATSIATARA'!J12+'[3]EAU TCM DIANA'!J12+'[3]EAU TCM ALAOTRA'!J12+'[3]EAU TCM MENABE'!J12+'[3]EAU TCM ANTSINANANA'!J12+'[3]EAU TCM AMORON MANIA'!J12+'[3]EAU TCM V7V'!J12+'[3]EAU TCM VAKANA'!J12</f>
        <v>104081.09273923015</v>
      </c>
      <c r="K21" s="44">
        <f>+'[3]EAU TCM SOFIA'!K12+'[3]EAU TCM SAVA'!K12+'[3]EAU TCM BETSIBOKA'!K12+'[3]EAU TCM SE'!K12+'[3]EAU TCM SO'!K12+'[3]EAU TCM ANOSY'!K12+'[3]EAU TCM ANALA'!K12+'[3]EAU TCM ANALAMANGA'!K12+'[3]EAU TCM BONGOLAVA'!K12+'[3]EAU TCM BOENY'!K12+'[3]EAU TCM ANDROY'!K12+'[3]EAU TCM MELAKY'!K12+'[3]EAU TCM ITASY'!K12+'[3]EAU TCM IHOROMBE'!K12+'[3]EAU TCM HMATSIATARA'!K12+'[3]EAU TCM DIANA'!K12+'[3]EAU TCM ALAOTRA'!K12+'[3]EAU TCM MENABE'!K12+'[3]EAU TCM ANTSINANANA'!K12+'[3]EAU TCM AMORON MANIA'!K12+'[3]EAU TCM V7V'!K12+'[3]EAU TCM VAKANA'!K12</f>
        <v>116431.87341119385</v>
      </c>
      <c r="L21" s="44">
        <f>+'[3]EAU TCM SOFIA'!L12+'[3]EAU TCM SAVA'!L12+'[3]EAU TCM BETSIBOKA'!L12+'[3]EAU TCM SE'!L12+'[3]EAU TCM SO'!L12+'[3]EAU TCM ANOSY'!L12+'[3]EAU TCM ANALA'!L12+'[3]EAU TCM ANALAMANGA'!L12+'[3]EAU TCM BONGOLAVA'!L12+'[3]EAU TCM BOENY'!L12+'[3]EAU TCM ANDROY'!L12+'[3]EAU TCM MELAKY'!L12+'[3]EAU TCM ITASY'!L12+'[3]EAU TCM IHOROMBE'!L12+'[3]EAU TCM HMATSIATARA'!L12+'[3]EAU TCM DIANA'!L12+'[3]EAU TCM ALAOTRA'!L12+'[3]EAU TCM MENABE'!L12+'[3]EAU TCM ANTSINANANA'!L12+'[3]EAU TCM AMORON MANIA'!L12+'[3]EAU TCM V7V'!L12+'[3]EAU TCM VAKANA'!L12</f>
        <v>127886.64215556903</v>
      </c>
      <c r="M21" s="44">
        <f>+'[3]EAU TCM SOFIA'!M12+'[3]EAU TCM SAVA'!M12+'[3]EAU TCM BETSIBOKA'!M12+'[3]EAU TCM SE'!M12+'[3]EAU TCM SO'!M12+'[3]EAU TCM ANOSY'!M12+'[3]EAU TCM ANALA'!M12+'[3]EAU TCM ANALAMANGA'!M12+'[3]EAU TCM BONGOLAVA'!M12+'[3]EAU TCM BOENY'!M12+'[3]EAU TCM ANDROY'!M12+'[3]EAU TCM MELAKY'!M12+'[3]EAU TCM ITASY'!M12+'[3]EAU TCM IHOROMBE'!M12+'[3]EAU TCM HMATSIATARA'!M12+'[3]EAU TCM DIANA'!M12+'[3]EAU TCM ALAOTRA'!M12+'[3]EAU TCM MENABE'!M12+'[3]EAU TCM ANTSINANANA'!M12+'[3]EAU TCM AMORON MANIA'!M12+'[3]EAU TCM V7V'!M12+'[3]EAU TCM VAKANA'!M12</f>
        <v>139558.26896673322</v>
      </c>
      <c r="N21" s="44">
        <f>+'[3]EAU TCM SOFIA'!N12+'[3]EAU TCM SAVA'!N12+'[3]EAU TCM BETSIBOKA'!N12+'[3]EAU TCM SE'!N12+'[3]EAU TCM SO'!N12+'[3]EAU TCM ANOSY'!N12+'[3]EAU TCM ANALA'!N12+'[3]EAU TCM ANALAMANGA'!N12+'[3]EAU TCM BONGOLAVA'!N12+'[3]EAU TCM BOENY'!N12+'[3]EAU TCM ANDROY'!N12+'[3]EAU TCM MELAKY'!N12+'[3]EAU TCM ITASY'!N12+'[3]EAU TCM IHOROMBE'!N12+'[3]EAU TCM HMATSIATARA'!N12+'[3]EAU TCM DIANA'!N12+'[3]EAU TCM ALAOTRA'!N12+'[3]EAU TCM MENABE'!N12+'[3]EAU TCM ANTSINANANA'!N12+'[3]EAU TCM AMORON MANIA'!N12+'[3]EAU TCM V7V'!N12+'[3]EAU TCM VAKANA'!N12</f>
        <v>150384.13534929842</v>
      </c>
      <c r="O21" s="44">
        <f>+'[3]EAU TCM SOFIA'!O12+'[3]EAU TCM SAVA'!O12+'[3]EAU TCM BETSIBOKA'!O12+'[3]EAU TCM SE'!O12+'[3]EAU TCM SO'!O12+'[3]EAU TCM ANOSY'!O12+'[3]EAU TCM ANALA'!O12+'[3]EAU TCM ANALAMANGA'!O12+'[3]EAU TCM BONGOLAVA'!O12+'[3]EAU TCM BOENY'!O12+'[3]EAU TCM ANDROY'!O12+'[3]EAU TCM MELAKY'!O12+'[3]EAU TCM ITASY'!O12+'[3]EAU TCM IHOROMBE'!O12+'[3]EAU TCM HMATSIATARA'!O12+'[3]EAU TCM DIANA'!O12+'[3]EAU TCM ALAOTRA'!O12+'[3]EAU TCM MENABE'!O12+'[3]EAU TCM ANTSINANANA'!O12+'[3]EAU TCM AMORON MANIA'!O12+'[3]EAU TCM V7V'!O12+'[3]EAU TCM VAKANA'!O12</f>
        <v>164588.26767412663</v>
      </c>
      <c r="P21" s="44">
        <f>+'[3]EAU TCM SOFIA'!P12+'[3]EAU TCM SAVA'!P12+'[3]EAU TCM BETSIBOKA'!P12+'[3]EAU TCM SE'!P12+'[3]EAU TCM SO'!P12+'[3]EAU TCM ANOSY'!P12+'[3]EAU TCM ANALA'!P12+'[3]EAU TCM ANALAMANGA'!P12+'[3]EAU TCM BONGOLAVA'!P12+'[3]EAU TCM BOENY'!P12+'[3]EAU TCM ANDROY'!P12+'[3]EAU TCM MELAKY'!P12+'[3]EAU TCM ITASY'!P12+'[3]EAU TCM IHOROMBE'!P12+'[3]EAU TCM HMATSIATARA'!P12+'[3]EAU TCM DIANA'!P12+'[3]EAU TCM ALAOTRA'!P12+'[3]EAU TCM MENABE'!P12+'[3]EAU TCM ANTSINANANA'!P12+'[3]EAU TCM AMORON MANIA'!P12+'[3]EAU TCM V7V'!P12+'[3]EAU TCM VAKANA'!P12</f>
        <v>180325.42615649375</v>
      </c>
      <c r="Q21" s="44">
        <f>+'[3]EAU TCM SOFIA'!Q12+'[3]EAU TCM SAVA'!Q12+'[3]EAU TCM BETSIBOKA'!Q12+'[3]EAU TCM SE'!Q12+'[3]EAU TCM SO'!Q12+'[3]EAU TCM ANOSY'!Q12+'[3]EAU TCM ANALA'!Q12+'[3]EAU TCM ANALAMANGA'!Q12+'[3]EAU TCM BONGOLAVA'!Q12+'[3]EAU TCM BOENY'!Q12+'[3]EAU TCM ANDROY'!Q12+'[3]EAU TCM MELAKY'!Q12+'[3]EAU TCM ITASY'!Q12+'[3]EAU TCM IHOROMBE'!Q12+'[3]EAU TCM HMATSIATARA'!Q12+'[3]EAU TCM DIANA'!Q12+'[3]EAU TCM ALAOTRA'!Q12+'[3]EAU TCM MENABE'!Q12+'[3]EAU TCM ANTSINANANA'!Q12+'[3]EAU TCM AMORON MANIA'!Q12+'[3]EAU TCM V7V'!Q12+'[3]EAU TCM VAKANA'!Q12</f>
        <v>190056.59816354685</v>
      </c>
      <c r="R21" s="44">
        <f>+'[3]EAU TCM SOFIA'!R12+'[3]EAU TCM SAVA'!R12+'[3]EAU TCM BETSIBOKA'!R12+'[3]EAU TCM SE'!R12+'[3]EAU TCM SO'!R12+'[3]EAU TCM ANOSY'!R12+'[3]EAU TCM ANALA'!R12+'[3]EAU TCM ANALAMANGA'!R12+'[3]EAU TCM BONGOLAVA'!R12+'[3]EAU TCM BOENY'!R12+'[3]EAU TCM ANDROY'!R12+'[3]EAU TCM MELAKY'!R12+'[3]EAU TCM ITASY'!R12+'[3]EAU TCM IHOROMBE'!R12+'[3]EAU TCM HMATSIATARA'!R12+'[3]EAU TCM DIANA'!R12+'[3]EAU TCM ALAOTRA'!R12+'[3]EAU TCM MENABE'!R12+'[3]EAU TCM ANTSINANANA'!R12+'[3]EAU TCM AMORON MANIA'!R12+'[3]EAU TCM V7V'!R12+'[3]EAU TCM VAKANA'!R12</f>
        <v>204883.95939535479</v>
      </c>
      <c r="S21" s="44">
        <f>+'[3]EAU TCM SOFIA'!S12+'[3]EAU TCM SAVA'!S12+'[3]EAU TCM BETSIBOKA'!S12+'[3]EAU TCM SE'!S12+'[3]EAU TCM SO'!S12+'[3]EAU TCM ANOSY'!S12+'[3]EAU TCM ANALA'!S12+'[3]EAU TCM ANALAMANGA'!S12+'[3]EAU TCM BONGOLAVA'!S12+'[3]EAU TCM BOENY'!S12+'[3]EAU TCM ANDROY'!S12+'[3]EAU TCM MELAKY'!S12+'[3]EAU TCM ITASY'!S12+'[3]EAU TCM IHOROMBE'!S12+'[3]EAU TCM HMATSIATARA'!S12+'[3]EAU TCM DIANA'!S12+'[3]EAU TCM ALAOTRA'!S12+'[3]EAU TCM MENABE'!S12+'[3]EAU TCM ANTSINANANA'!S12+'[3]EAU TCM AMORON MANIA'!S12+'[3]EAU TCM V7V'!S12+'[3]EAU TCM VAKANA'!S12</f>
        <v>218048.38543188811</v>
      </c>
      <c r="T21" s="13"/>
      <c r="U21" s="42"/>
    </row>
    <row r="22" spans="2:21" customFormat="1" ht="23.25" x14ac:dyDescent="0.25">
      <c r="B22" s="52" t="s">
        <v>57</v>
      </c>
      <c r="C22" s="52"/>
      <c r="D22" s="28"/>
      <c r="E22" s="29"/>
      <c r="F22" s="44">
        <f>+'[3]EAU TCM SOFIA'!F13+'[3]EAU TCM SAVA'!F13+'[3]EAU TCM BETSIBOKA'!F13+'[3]EAU TCM SE'!F13+'[3]EAU TCM SO'!F13+'[3]EAU TCM ANOSY'!F13+'[3]EAU TCM ANALA'!F13+'[3]EAU TCM ANALAMANGA'!F13+'[3]EAU TCM BONGOLAVA'!F13+'[3]EAU TCM BOENY'!F13+'[3]EAU TCM ANDROY'!F13+'[3]EAU TCM MELAKY'!F13+'[3]EAU TCM ITASY'!F13+'[3]EAU TCM IHOROMBE'!F13+'[3]EAU TCM HMATSIATARA'!F13+'[3]EAU TCM DIANA'!F13+'[3]EAU TCM ALAOTRA'!F13+'[3]EAU TCM MENABE'!F13+'[3]EAU TCM ANTSINANANA'!F13+'[3]EAU TCM AMORON MANIA'!F13+'[3]EAU TCM V7V'!F13+'[3]EAU TCM VAKANA'!F13</f>
        <v>16641.722123162406</v>
      </c>
      <c r="G22" s="44">
        <f>+'[3]EAU TCM SOFIA'!G13+'[3]EAU TCM SAVA'!G13+'[3]EAU TCM BETSIBOKA'!G13+'[3]EAU TCM SE'!G13+'[3]EAU TCM SO'!G13+'[3]EAU TCM ANOSY'!G13+'[3]EAU TCM ANALA'!G13+'[3]EAU TCM ANALAMANGA'!G13+'[3]EAU TCM BONGOLAVA'!G13+'[3]EAU TCM BOENY'!G13+'[3]EAU TCM ANDROY'!G13+'[3]EAU TCM MELAKY'!G13+'[3]EAU TCM ITASY'!G13+'[3]EAU TCM IHOROMBE'!G13+'[3]EAU TCM HMATSIATARA'!G13+'[3]EAU TCM DIANA'!G13+'[3]EAU TCM ALAOTRA'!G13+'[3]EAU TCM MENABE'!G13+'[3]EAU TCM ANTSINANANA'!G13+'[3]EAU TCM AMORON MANIA'!G13+'[3]EAU TCM V7V'!G13+'[3]EAU TCM VAKANA'!G13</f>
        <v>16718.297729040558</v>
      </c>
      <c r="H22" s="44">
        <f>+'[3]EAU TCM SOFIA'!H13+'[3]EAU TCM SAVA'!H13+'[3]EAU TCM BETSIBOKA'!H13+'[3]EAU TCM SE'!H13+'[3]EAU TCM SO'!H13+'[3]EAU TCM ANOSY'!H13+'[3]EAU TCM ANALA'!H13+'[3]EAU TCM ANALAMANGA'!H13+'[3]EAU TCM BONGOLAVA'!H13+'[3]EAU TCM BOENY'!H13+'[3]EAU TCM ANDROY'!H13+'[3]EAU TCM MELAKY'!H13+'[3]EAU TCM ITASY'!H13+'[3]EAU TCM IHOROMBE'!H13+'[3]EAU TCM HMATSIATARA'!H13+'[3]EAU TCM DIANA'!H13+'[3]EAU TCM ALAOTRA'!H13+'[3]EAU TCM MENABE'!H13+'[3]EAU TCM ANTSINANANA'!H13+'[3]EAU TCM AMORON MANIA'!H13+'[3]EAU TCM V7V'!H13+'[3]EAU TCM VAKANA'!H13</f>
        <v>18907.572684289542</v>
      </c>
      <c r="I22" s="44">
        <f>+'[3]EAU TCM SOFIA'!I13+'[3]EAU TCM SAVA'!I13+'[3]EAU TCM BETSIBOKA'!I13+'[3]EAU TCM SE'!I13+'[3]EAU TCM SO'!I13+'[3]EAU TCM ANOSY'!I13+'[3]EAU TCM ANALA'!I13+'[3]EAU TCM ANALAMANGA'!I13+'[3]EAU TCM BONGOLAVA'!I13+'[3]EAU TCM BOENY'!I13+'[3]EAU TCM ANDROY'!I13+'[3]EAU TCM MELAKY'!I13+'[3]EAU TCM ITASY'!I13+'[3]EAU TCM IHOROMBE'!I13+'[3]EAU TCM HMATSIATARA'!I13+'[3]EAU TCM DIANA'!I13+'[3]EAU TCM ALAOTRA'!I13+'[3]EAU TCM MENABE'!I13+'[3]EAU TCM ANTSINANANA'!I13+'[3]EAU TCM AMORON MANIA'!I13+'[3]EAU TCM V7V'!I13+'[3]EAU TCM VAKANA'!I13</f>
        <v>20945.468631051564</v>
      </c>
      <c r="J22" s="44">
        <f>+'[3]EAU TCM SOFIA'!J13+'[3]EAU TCM SAVA'!J13+'[3]EAU TCM BETSIBOKA'!J13+'[3]EAU TCM SE'!J13+'[3]EAU TCM SO'!J13+'[3]EAU TCM ANOSY'!J13+'[3]EAU TCM ANALA'!J13+'[3]EAU TCM ANALAMANGA'!J13+'[3]EAU TCM BONGOLAVA'!J13+'[3]EAU TCM BOENY'!J13+'[3]EAU TCM ANDROY'!J13+'[3]EAU TCM MELAKY'!J13+'[3]EAU TCM ITASY'!J13+'[3]EAU TCM IHOROMBE'!J13+'[3]EAU TCM HMATSIATARA'!J13+'[3]EAU TCM DIANA'!J13+'[3]EAU TCM ALAOTRA'!J13+'[3]EAU TCM MENABE'!J13+'[3]EAU TCM ANTSINANANA'!J13+'[3]EAU TCM AMORON MANIA'!J13+'[3]EAU TCM V7V'!J13+'[3]EAU TCM VAKANA'!J13</f>
        <v>22448.863139833964</v>
      </c>
      <c r="K22" s="44">
        <f>+'[3]EAU TCM SOFIA'!K13+'[3]EAU TCM SAVA'!K13+'[3]EAU TCM BETSIBOKA'!K13+'[3]EAU TCM SE'!K13+'[3]EAU TCM SO'!K13+'[3]EAU TCM ANOSY'!K13+'[3]EAU TCM ANALA'!K13+'[3]EAU TCM ANALAMANGA'!K13+'[3]EAU TCM BONGOLAVA'!K13+'[3]EAU TCM BOENY'!K13+'[3]EAU TCM ANDROY'!K13+'[3]EAU TCM MELAKY'!K13+'[3]EAU TCM ITASY'!K13+'[3]EAU TCM IHOROMBE'!K13+'[3]EAU TCM HMATSIATARA'!K13+'[3]EAU TCM DIANA'!K13+'[3]EAU TCM ALAOTRA'!K13+'[3]EAU TCM MENABE'!K13+'[3]EAU TCM ANTSINANANA'!K13+'[3]EAU TCM AMORON MANIA'!K13+'[3]EAU TCM V7V'!K13+'[3]EAU TCM VAKANA'!K13</f>
        <v>25112.757010257501</v>
      </c>
      <c r="L22" s="44">
        <f>+'[3]EAU TCM SOFIA'!L13+'[3]EAU TCM SAVA'!L13+'[3]EAU TCM BETSIBOKA'!L13+'[3]EAU TCM SE'!L13+'[3]EAU TCM SO'!L13+'[3]EAU TCM ANOSY'!L13+'[3]EAU TCM ANALA'!L13+'[3]EAU TCM ANALAMANGA'!L13+'[3]EAU TCM BONGOLAVA'!L13+'[3]EAU TCM BOENY'!L13+'[3]EAU TCM ANDROY'!L13+'[3]EAU TCM MELAKY'!L13+'[3]EAU TCM ITASY'!L13+'[3]EAU TCM IHOROMBE'!L13+'[3]EAU TCM HMATSIATARA'!L13+'[3]EAU TCM DIANA'!L13+'[3]EAU TCM ALAOTRA'!L13+'[3]EAU TCM MENABE'!L13+'[3]EAU TCM ANTSINANANA'!L13+'[3]EAU TCM AMORON MANIA'!L13+'[3]EAU TCM V7V'!L13+'[3]EAU TCM VAKANA'!L13</f>
        <v>27583.393406103118</v>
      </c>
      <c r="M22" s="44">
        <f>+'[3]EAU TCM SOFIA'!M13+'[3]EAU TCM SAVA'!M13+'[3]EAU TCM BETSIBOKA'!M13+'[3]EAU TCM SE'!M13+'[3]EAU TCM SO'!M13+'[3]EAU TCM ANOSY'!M13+'[3]EAU TCM ANALA'!M13+'[3]EAU TCM ANALAMANGA'!M13+'[3]EAU TCM BONGOLAVA'!M13+'[3]EAU TCM BOENY'!M13+'[3]EAU TCM ANDROY'!M13+'[3]EAU TCM MELAKY'!M13+'[3]EAU TCM ITASY'!M13+'[3]EAU TCM IHOROMBE'!M13+'[3]EAU TCM HMATSIATARA'!M13+'[3]EAU TCM DIANA'!M13+'[3]EAU TCM ALAOTRA'!M13+'[3]EAU TCM MENABE'!M13+'[3]EAU TCM ANTSINANANA'!M13+'[3]EAU TCM AMORON MANIA'!M13+'[3]EAU TCM V7V'!M13+'[3]EAU TCM VAKANA'!M13</f>
        <v>30100.803110471861</v>
      </c>
      <c r="N22" s="44">
        <f>+'[3]EAU TCM SOFIA'!N13+'[3]EAU TCM SAVA'!N13+'[3]EAU TCM BETSIBOKA'!N13+'[3]EAU TCM SE'!N13+'[3]EAU TCM SO'!N13+'[3]EAU TCM ANOSY'!N13+'[3]EAU TCM ANALA'!N13+'[3]EAU TCM ANALAMANGA'!N13+'[3]EAU TCM BONGOLAVA'!N13+'[3]EAU TCM BOENY'!N13+'[3]EAU TCM ANDROY'!N13+'[3]EAU TCM MELAKY'!N13+'[3]EAU TCM ITASY'!N13+'[3]EAU TCM IHOROMBE'!N13+'[3]EAU TCM HMATSIATARA'!N13+'[3]EAU TCM DIANA'!N13+'[3]EAU TCM ALAOTRA'!N13+'[3]EAU TCM MENABE'!N13+'[3]EAU TCM ANTSINANANA'!N13+'[3]EAU TCM AMORON MANIA'!N13+'[3]EAU TCM V7V'!N13+'[3]EAU TCM VAKANA'!N13</f>
        <v>32435.793898868287</v>
      </c>
      <c r="O22" s="44">
        <f>+'[3]EAU TCM SOFIA'!O13+'[3]EAU TCM SAVA'!O13+'[3]EAU TCM BETSIBOKA'!O13+'[3]EAU TCM SE'!O13+'[3]EAU TCM SO'!O13+'[3]EAU TCM ANOSY'!O13+'[3]EAU TCM ANALA'!O13+'[3]EAU TCM ANALAMANGA'!O13+'[3]EAU TCM BONGOLAVA'!O13+'[3]EAU TCM BOENY'!O13+'[3]EAU TCM ANDROY'!O13+'[3]EAU TCM MELAKY'!O13+'[3]EAU TCM ITASY'!O13+'[3]EAU TCM IHOROMBE'!O13+'[3]EAU TCM HMATSIATARA'!O13+'[3]EAU TCM DIANA'!O13+'[3]EAU TCM ALAOTRA'!O13+'[3]EAU TCM MENABE'!O13+'[3]EAU TCM ANTSINANANA'!O13+'[3]EAU TCM AMORON MANIA'!O13+'[3]EAU TCM V7V'!O13+'[3]EAU TCM VAKANA'!O13</f>
        <v>35499.430282654757</v>
      </c>
      <c r="P22" s="44">
        <f>+'[3]EAU TCM SOFIA'!P13+'[3]EAU TCM SAVA'!P13+'[3]EAU TCM BETSIBOKA'!P13+'[3]EAU TCM SE'!P13+'[3]EAU TCM SO'!P13+'[3]EAU TCM ANOSY'!P13+'[3]EAU TCM ANALA'!P13+'[3]EAU TCM ANALAMANGA'!P13+'[3]EAU TCM BONGOLAVA'!P13+'[3]EAU TCM BOENY'!P13+'[3]EAU TCM ANDROY'!P13+'[3]EAU TCM MELAKY'!P13+'[3]EAU TCM ITASY'!P13+'[3]EAU TCM IHOROMBE'!P13+'[3]EAU TCM HMATSIATARA'!P13+'[3]EAU TCM DIANA'!P13+'[3]EAU TCM ALAOTRA'!P13+'[3]EAU TCM MENABE'!P13+'[3]EAU TCM ANTSINANANA'!P13+'[3]EAU TCM AMORON MANIA'!P13+'[3]EAU TCM V7V'!P13+'[3]EAU TCM VAKANA'!P13</f>
        <v>38893.719367086887</v>
      </c>
      <c r="Q22" s="44">
        <f>+'[3]EAU TCM SOFIA'!Q13+'[3]EAU TCM SAVA'!Q13+'[3]EAU TCM BETSIBOKA'!Q13+'[3]EAU TCM SE'!Q13+'[3]EAU TCM SO'!Q13+'[3]EAU TCM ANOSY'!Q13+'[3]EAU TCM ANALA'!Q13+'[3]EAU TCM ANALAMANGA'!Q13+'[3]EAU TCM BONGOLAVA'!Q13+'[3]EAU TCM BOENY'!Q13+'[3]EAU TCM ANDROY'!Q13+'[3]EAU TCM MELAKY'!Q13+'[3]EAU TCM ITASY'!Q13+'[3]EAU TCM IHOROMBE'!Q13+'[3]EAU TCM HMATSIATARA'!Q13+'[3]EAU TCM DIANA'!Q13+'[3]EAU TCM ALAOTRA'!Q13+'[3]EAU TCM MENABE'!Q13+'[3]EAU TCM ANTSINANANA'!Q13+'[3]EAU TCM AMORON MANIA'!Q13+'[3]EAU TCM V7V'!Q13+'[3]EAU TCM VAKANA'!Q13</f>
        <v>40992.599603902258</v>
      </c>
      <c r="R22" s="44">
        <f>+'[3]EAU TCM SOFIA'!R13+'[3]EAU TCM SAVA'!R13+'[3]EAU TCM BETSIBOKA'!R13+'[3]EAU TCM SE'!R13+'[3]EAU TCM SO'!R13+'[3]EAU TCM ANOSY'!R13+'[3]EAU TCM ANALA'!R13+'[3]EAU TCM ANALAMANGA'!R13+'[3]EAU TCM BONGOLAVA'!R13+'[3]EAU TCM BOENY'!R13+'[3]EAU TCM ANDROY'!R13+'[3]EAU TCM MELAKY'!R13+'[3]EAU TCM ITASY'!R13+'[3]EAU TCM IHOROMBE'!R13+'[3]EAU TCM HMATSIATARA'!R13+'[3]EAU TCM DIANA'!R13+'[3]EAU TCM ALAOTRA'!R13+'[3]EAU TCM MENABE'!R13+'[3]EAU TCM ANTSINANANA'!R13+'[3]EAU TCM AMORON MANIA'!R13+'[3]EAU TCM V7V'!R13+'[3]EAU TCM VAKANA'!R13</f>
        <v>44190.657908802015</v>
      </c>
      <c r="S22" s="44">
        <f>+'[3]EAU TCM SOFIA'!S13+'[3]EAU TCM SAVA'!S13+'[3]EAU TCM BETSIBOKA'!S13+'[3]EAU TCM SE'!S13+'[3]EAU TCM SO'!S13+'[3]EAU TCM ANOSY'!S13+'[3]EAU TCM ANALA'!S13+'[3]EAU TCM ANALAMANGA'!S13+'[3]EAU TCM BONGOLAVA'!S13+'[3]EAU TCM BOENY'!S13+'[3]EAU TCM ANDROY'!S13+'[3]EAU TCM MELAKY'!S13+'[3]EAU TCM ITASY'!S13+'[3]EAU TCM IHOROMBE'!S13+'[3]EAU TCM HMATSIATARA'!S13+'[3]EAU TCM DIANA'!S13+'[3]EAU TCM ALAOTRA'!S13+'[3]EAU TCM MENABE'!S13+'[3]EAU TCM ANTSINANANA'!S13+'[3]EAU TCM AMORON MANIA'!S13+'[3]EAU TCM V7V'!S13+'[3]EAU TCM VAKANA'!S13</f>
        <v>47030.043916681752</v>
      </c>
      <c r="T22" s="13"/>
      <c r="U22" s="42"/>
    </row>
    <row r="23" spans="2:21" customFormat="1" ht="23.25" x14ac:dyDescent="0.25">
      <c r="B23" s="52" t="s">
        <v>58</v>
      </c>
      <c r="C23" s="52"/>
      <c r="D23" s="28"/>
      <c r="E23" s="29"/>
      <c r="F23" s="44">
        <f>+'[3]EAU TCM SOFIA'!F14+'[3]EAU TCM SAVA'!F14+'[3]EAU TCM BETSIBOKA'!F14+'[3]EAU TCM SE'!F14+'[3]EAU TCM SO'!F14+'[3]EAU TCM ANOSY'!F14+'[3]EAU TCM ANALA'!F14+'[3]EAU TCM ANALAMANGA'!F14+'[3]EAU TCM BONGOLAVA'!F14+'[3]EAU TCM BOENY'!F14+'[3]EAU TCM ANDROY'!F14+'[3]EAU TCM MELAKY'!F14+'[3]EAU TCM ITASY'!F14+'[3]EAU TCM IHOROMBE'!F14+'[3]EAU TCM HMATSIATARA'!F14+'[3]EAU TCM DIANA'!F14+'[3]EAU TCM ALAOTRA'!F14+'[3]EAU TCM MENABE'!F14+'[3]EAU TCM ANTSINANANA'!F14+'[3]EAU TCM AMORON MANIA'!F14+'[3]EAU TCM V7V'!F14+'[3]EAU TCM VAKANA'!F14</f>
        <v>8573.008366477603</v>
      </c>
      <c r="G23" s="44">
        <f>+'[3]EAU TCM SOFIA'!G14+'[3]EAU TCM SAVA'!G14+'[3]EAU TCM BETSIBOKA'!G14+'[3]EAU TCM SE'!G14+'[3]EAU TCM SO'!G14+'[3]EAU TCM ANOSY'!G14+'[3]EAU TCM ANALA'!G14+'[3]EAU TCM ANALAMANGA'!G14+'[3]EAU TCM BONGOLAVA'!G14+'[3]EAU TCM BOENY'!G14+'[3]EAU TCM ANDROY'!G14+'[3]EAU TCM MELAKY'!G14+'[3]EAU TCM ITASY'!G14+'[3]EAU TCM IHOROMBE'!G14+'[3]EAU TCM HMATSIATARA'!G14+'[3]EAU TCM DIANA'!G14+'[3]EAU TCM ALAOTRA'!G14+'[3]EAU TCM MENABE'!G14+'[3]EAU TCM ANTSINANANA'!G14+'[3]EAU TCM AMORON MANIA'!G14+'[3]EAU TCM V7V'!G14+'[3]EAU TCM VAKANA'!G14</f>
        <v>8612.4564058693795</v>
      </c>
      <c r="H23" s="44">
        <f>+'[3]EAU TCM SOFIA'!H14+'[3]EAU TCM SAVA'!H14+'[3]EAU TCM BETSIBOKA'!H14+'[3]EAU TCM SE'!H14+'[3]EAU TCM SO'!H14+'[3]EAU TCM ANOSY'!H14+'[3]EAU TCM ANALA'!H14+'[3]EAU TCM ANALAMANGA'!H14+'[3]EAU TCM BONGOLAVA'!H14+'[3]EAU TCM BOENY'!H14+'[3]EAU TCM ANDROY'!H14+'[3]EAU TCM MELAKY'!H14+'[3]EAU TCM ITASY'!H14+'[3]EAU TCM IHOROMBE'!H14+'[3]EAU TCM HMATSIATARA'!H14+'[3]EAU TCM DIANA'!H14+'[3]EAU TCM ALAOTRA'!H14+'[3]EAU TCM MENABE'!H14+'[3]EAU TCM ANTSINANANA'!H14+'[3]EAU TCM AMORON MANIA'!H14+'[3]EAU TCM V7V'!H14+'[3]EAU TCM VAKANA'!H14</f>
        <v>9740.2647161491586</v>
      </c>
      <c r="I23" s="44">
        <f>+'[3]EAU TCM SOFIA'!I14+'[3]EAU TCM SAVA'!I14+'[3]EAU TCM BETSIBOKA'!I14+'[3]EAU TCM SE'!I14+'[3]EAU TCM SO'!I14+'[3]EAU TCM ANOSY'!I14+'[3]EAU TCM ANALA'!I14+'[3]EAU TCM ANALAMANGA'!I14+'[3]EAU TCM BONGOLAVA'!I14+'[3]EAU TCM BOENY'!I14+'[3]EAU TCM ANDROY'!I14+'[3]EAU TCM MELAKY'!I14+'[3]EAU TCM ITASY'!I14+'[3]EAU TCM IHOROMBE'!I14+'[3]EAU TCM HMATSIATARA'!I14+'[3]EAU TCM DIANA'!I14+'[3]EAU TCM ALAOTRA'!I14+'[3]EAU TCM MENABE'!I14+'[3]EAU TCM ANTSINANANA'!I14+'[3]EAU TCM AMORON MANIA'!I14+'[3]EAU TCM V7V'!I14+'[3]EAU TCM VAKANA'!I14</f>
        <v>10790.089900844745</v>
      </c>
      <c r="J23" s="44">
        <f>+'[3]EAU TCM SOFIA'!J14+'[3]EAU TCM SAVA'!J14+'[3]EAU TCM BETSIBOKA'!J14+'[3]EAU TCM SE'!J14+'[3]EAU TCM SO'!J14+'[3]EAU TCM ANOSY'!J14+'[3]EAU TCM ANALA'!J14+'[3]EAU TCM ANALAMANGA'!J14+'[3]EAU TCM BONGOLAVA'!J14+'[3]EAU TCM BOENY'!J14+'[3]EAU TCM ANDROY'!J14+'[3]EAU TCM MELAKY'!J14+'[3]EAU TCM ITASY'!J14+'[3]EAU TCM IHOROMBE'!J14+'[3]EAU TCM HMATSIATARA'!J14+'[3]EAU TCM DIANA'!J14+'[3]EAU TCM ALAOTRA'!J14+'[3]EAU TCM MENABE'!J14+'[3]EAU TCM ANTSINANANA'!J14+'[3]EAU TCM AMORON MANIA'!J14+'[3]EAU TCM V7V'!J14+'[3]EAU TCM VAKANA'!J14</f>
        <v>11564.565859914463</v>
      </c>
      <c r="K23" s="44">
        <f>+'[3]EAU TCM SOFIA'!K14+'[3]EAU TCM SAVA'!K14+'[3]EAU TCM BETSIBOKA'!K14+'[3]EAU TCM SE'!K14+'[3]EAU TCM SO'!K14+'[3]EAU TCM ANOSY'!K14+'[3]EAU TCM ANALA'!K14+'[3]EAU TCM ANALAMANGA'!K14+'[3]EAU TCM BONGOLAVA'!K14+'[3]EAU TCM BOENY'!K14+'[3]EAU TCM ANDROY'!K14+'[3]EAU TCM MELAKY'!K14+'[3]EAU TCM ITASY'!K14+'[3]EAU TCM IHOROMBE'!K14+'[3]EAU TCM HMATSIATARA'!K14+'[3]EAU TCM DIANA'!K14+'[3]EAU TCM ALAOTRA'!K14+'[3]EAU TCM MENABE'!K14+'[3]EAU TCM ANTSINANANA'!K14+'[3]EAU TCM AMORON MANIA'!K14+'[3]EAU TCM V7V'!K14+'[3]EAU TCM VAKANA'!K14</f>
        <v>12936.874823465987</v>
      </c>
      <c r="L23" s="44">
        <f>+'[3]EAU TCM SOFIA'!L14+'[3]EAU TCM SAVA'!L14+'[3]EAU TCM BETSIBOKA'!L14+'[3]EAU TCM SE'!L14+'[3]EAU TCM SO'!L14+'[3]EAU TCM ANOSY'!L14+'[3]EAU TCM ANALA'!L14+'[3]EAU TCM ANALAMANGA'!L14+'[3]EAU TCM BONGOLAVA'!L14+'[3]EAU TCM BOENY'!L14+'[3]EAU TCM ANDROY'!L14+'[3]EAU TCM MELAKY'!L14+'[3]EAU TCM ITASY'!L14+'[3]EAU TCM IHOROMBE'!L14+'[3]EAU TCM HMATSIATARA'!L14+'[3]EAU TCM DIANA'!L14+'[3]EAU TCM ALAOTRA'!L14+'[3]EAU TCM MENABE'!L14+'[3]EAU TCM ANTSINANANA'!L14+'[3]EAU TCM AMORON MANIA'!L14+'[3]EAU TCM V7V'!L14+'[3]EAU TCM VAKANA'!L14</f>
        <v>14209.626906174335</v>
      </c>
      <c r="M23" s="44">
        <f>+'[3]EAU TCM SOFIA'!M14+'[3]EAU TCM SAVA'!M14+'[3]EAU TCM BETSIBOKA'!M14+'[3]EAU TCM SE'!M14+'[3]EAU TCM SO'!M14+'[3]EAU TCM ANOSY'!M14+'[3]EAU TCM ANALA'!M14+'[3]EAU TCM ANALAMANGA'!M14+'[3]EAU TCM BONGOLAVA'!M14+'[3]EAU TCM BOENY'!M14+'[3]EAU TCM ANDROY'!M14+'[3]EAU TCM MELAKY'!M14+'[3]EAU TCM ITASY'!M14+'[3]EAU TCM IHOROMBE'!M14+'[3]EAU TCM HMATSIATARA'!M14+'[3]EAU TCM DIANA'!M14+'[3]EAU TCM ALAOTRA'!M14+'[3]EAU TCM MENABE'!M14+'[3]EAU TCM ANTSINANANA'!M14+'[3]EAU TCM AMORON MANIA'!M14+'[3]EAU TCM V7V'!M14+'[3]EAU TCM VAKANA'!M14</f>
        <v>15506.474329637023</v>
      </c>
      <c r="N23" s="44">
        <f>+'[3]EAU TCM SOFIA'!N14+'[3]EAU TCM SAVA'!N14+'[3]EAU TCM BETSIBOKA'!N14+'[3]EAU TCM SE'!N14+'[3]EAU TCM SO'!N14+'[3]EAU TCM ANOSY'!N14+'[3]EAU TCM ANALA'!N14+'[3]EAU TCM ANALAMANGA'!N14+'[3]EAU TCM BONGOLAVA'!N14+'[3]EAU TCM BOENY'!N14+'[3]EAU TCM ANDROY'!N14+'[3]EAU TCM MELAKY'!N14+'[3]EAU TCM ITASY'!N14+'[3]EAU TCM IHOROMBE'!N14+'[3]EAU TCM HMATSIATARA'!N14+'[3]EAU TCM DIANA'!N14+'[3]EAU TCM ALAOTRA'!N14+'[3]EAU TCM MENABE'!N14+'[3]EAU TCM ANTSINANANA'!N14+'[3]EAU TCM AMORON MANIA'!N14+'[3]EAU TCM V7V'!N14+'[3]EAU TCM VAKANA'!N14</f>
        <v>16709.348372144268</v>
      </c>
      <c r="O23" s="44">
        <f>+'[3]EAU TCM SOFIA'!O14+'[3]EAU TCM SAVA'!O14+'[3]EAU TCM BETSIBOKA'!O14+'[3]EAU TCM SE'!O14+'[3]EAU TCM SO'!O14+'[3]EAU TCM ANOSY'!O14+'[3]EAU TCM ANALA'!O14+'[3]EAU TCM ANALAMANGA'!O14+'[3]EAU TCM BONGOLAVA'!O14+'[3]EAU TCM BOENY'!O14+'[3]EAU TCM ANDROY'!O14+'[3]EAU TCM MELAKY'!O14+'[3]EAU TCM ITASY'!O14+'[3]EAU TCM IHOROMBE'!O14+'[3]EAU TCM HMATSIATARA'!O14+'[3]EAU TCM DIANA'!O14+'[3]EAU TCM ALAOTRA'!O14+'[3]EAU TCM MENABE'!O14+'[3]EAU TCM ANTSINANANA'!O14+'[3]EAU TCM AMORON MANIA'!O14+'[3]EAU TCM V7V'!O14+'[3]EAU TCM VAKANA'!O14</f>
        <v>18287.585297125181</v>
      </c>
      <c r="P23" s="44">
        <f>+'[3]EAU TCM SOFIA'!P14+'[3]EAU TCM SAVA'!P14+'[3]EAU TCM BETSIBOKA'!P14+'[3]EAU TCM SE'!P14+'[3]EAU TCM SO'!P14+'[3]EAU TCM ANOSY'!P14+'[3]EAU TCM ANALA'!P14+'[3]EAU TCM ANALAMANGA'!P14+'[3]EAU TCM BONGOLAVA'!P14+'[3]EAU TCM BOENY'!P14+'[3]EAU TCM ANDROY'!P14+'[3]EAU TCM MELAKY'!P14+'[3]EAU TCM ITASY'!P14+'[3]EAU TCM IHOROMBE'!P14+'[3]EAU TCM HMATSIATARA'!P14+'[3]EAU TCM DIANA'!P14+'[3]EAU TCM ALAOTRA'!P14+'[3]EAU TCM MENABE'!P14+'[3]EAU TCM ANTSINANANA'!P14+'[3]EAU TCM AMORON MANIA'!P14+'[3]EAU TCM V7V'!P14+'[3]EAU TCM VAKANA'!P14</f>
        <v>20036.158461832641</v>
      </c>
      <c r="Q23" s="44">
        <f>+'[3]EAU TCM SOFIA'!Q14+'[3]EAU TCM SAVA'!Q14+'[3]EAU TCM BETSIBOKA'!Q14+'[3]EAU TCM SE'!Q14+'[3]EAU TCM SO'!Q14+'[3]EAU TCM ANOSY'!Q14+'[3]EAU TCM ANALA'!Q14+'[3]EAU TCM ANALAMANGA'!Q14+'[3]EAU TCM BONGOLAVA'!Q14+'[3]EAU TCM BOENY'!Q14+'[3]EAU TCM ANDROY'!Q14+'[3]EAU TCM MELAKY'!Q14+'[3]EAU TCM ITASY'!Q14+'[3]EAU TCM IHOROMBE'!Q14+'[3]EAU TCM HMATSIATARA'!Q14+'[3]EAU TCM DIANA'!Q14+'[3]EAU TCM ALAOTRA'!Q14+'[3]EAU TCM MENABE'!Q14+'[3]EAU TCM ANTSINANANA'!Q14+'[3]EAU TCM AMORON MANIA'!Q14+'[3]EAU TCM V7V'!Q14+'[3]EAU TCM VAKANA'!Q14</f>
        <v>21117.399795949648</v>
      </c>
      <c r="R23" s="44">
        <f>+'[3]EAU TCM SOFIA'!R14+'[3]EAU TCM SAVA'!R14+'[3]EAU TCM BETSIBOKA'!R14+'[3]EAU TCM SE'!R14+'[3]EAU TCM SO'!R14+'[3]EAU TCM ANOSY'!R14+'[3]EAU TCM ANALA'!R14+'[3]EAU TCM ANALAMANGA'!R14+'[3]EAU TCM BONGOLAVA'!R14+'[3]EAU TCM BOENY'!R14+'[3]EAU TCM ANDROY'!R14+'[3]EAU TCM MELAKY'!R14+'[3]EAU TCM ITASY'!R14+'[3]EAU TCM IHOROMBE'!R14+'[3]EAU TCM HMATSIATARA'!R14+'[3]EAU TCM DIANA'!R14+'[3]EAU TCM ALAOTRA'!R14+'[3]EAU TCM MENABE'!R14+'[3]EAU TCM ANTSINANANA'!R14+'[3]EAU TCM AMORON MANIA'!R14+'[3]EAU TCM V7V'!R14+'[3]EAU TCM VAKANA'!R14</f>
        <v>22764.884377261649</v>
      </c>
      <c r="S23" s="44">
        <f>+'[3]EAU TCM SOFIA'!S14+'[3]EAU TCM SAVA'!S14+'[3]EAU TCM BETSIBOKA'!S14+'[3]EAU TCM SE'!S14+'[3]EAU TCM SO'!S14+'[3]EAU TCM ANOSY'!S14+'[3]EAU TCM ANALA'!S14+'[3]EAU TCM ANALAMANGA'!S14+'[3]EAU TCM BONGOLAVA'!S14+'[3]EAU TCM BOENY'!S14+'[3]EAU TCM ANDROY'!S14+'[3]EAU TCM MELAKY'!S14+'[3]EAU TCM ITASY'!S14+'[3]EAU TCM IHOROMBE'!S14+'[3]EAU TCM HMATSIATARA'!S14+'[3]EAU TCM DIANA'!S14+'[3]EAU TCM ALAOTRA'!S14+'[3]EAU TCM MENABE'!S14+'[3]EAU TCM ANTSINANANA'!S14+'[3]EAU TCM AMORON MANIA'!S14+'[3]EAU TCM V7V'!S14+'[3]EAU TCM VAKANA'!S14</f>
        <v>24227.598381320902</v>
      </c>
      <c r="T23" s="13"/>
      <c r="U23" s="42"/>
    </row>
    <row r="24" spans="2:21" customFormat="1" ht="23.25" x14ac:dyDescent="0.25">
      <c r="B24" s="52" t="s">
        <v>59</v>
      </c>
      <c r="C24" s="52"/>
      <c r="D24" s="28"/>
      <c r="E24" s="29"/>
      <c r="F24" s="44">
        <f>+'[3]EAU TCM SOFIA'!F15+'[3]EAU TCM SAVA'!F15+'[3]EAU TCM BETSIBOKA'!F15+'[3]EAU TCM SE'!F15+'[3]EAU TCM SO'!F15+'[3]EAU TCM ANOSY'!F15+'[3]EAU TCM ANALA'!F15+'[3]EAU TCM ANALAMANGA'!F15+'[3]EAU TCM BONGOLAVA'!F15+'[3]EAU TCM BOENY'!F15+'[3]EAU TCM ANDROY'!F15+'[3]EAU TCM MELAKY'!F15+'[3]EAU TCM ITASY'!F15+'[3]EAU TCM IHOROMBE'!F15+'[3]EAU TCM HMATSIATARA'!F15+'[3]EAU TCM DIANA'!F15+'[3]EAU TCM ALAOTRA'!F15+'[3]EAU TCM MENABE'!F15+'[3]EAU TCM ANTSINANANA'!F15+'[3]EAU TCM AMORON MANIA'!F15+'[3]EAU TCM V7V'!F15+'[3]EAU TCM VAKANA'!F15</f>
        <v>149775.4991084616</v>
      </c>
      <c r="G24" s="44">
        <f>+'[3]EAU TCM SOFIA'!G15+'[3]EAU TCM SAVA'!G15+'[3]EAU TCM BETSIBOKA'!G15+'[3]EAU TCM SE'!G15+'[3]EAU TCM SO'!G15+'[3]EAU TCM ANOSY'!G15+'[3]EAU TCM ANALA'!G15+'[3]EAU TCM ANALAMANGA'!G15+'[3]EAU TCM BONGOLAVA'!G15+'[3]EAU TCM BOENY'!G15+'[3]EAU TCM ANDROY'!G15+'[3]EAU TCM MELAKY'!G15+'[3]EAU TCM ITASY'!G15+'[3]EAU TCM IHOROMBE'!G15+'[3]EAU TCM HMATSIATARA'!G15+'[3]EAU TCM DIANA'!G15+'[3]EAU TCM ALAOTRA'!G15+'[3]EAU TCM MENABE'!G15+'[3]EAU TCM ANTSINANANA'!G15+'[3]EAU TCM AMORON MANIA'!G15+'[3]EAU TCM V7V'!G15+'[3]EAU TCM VAKANA'!G15</f>
        <v>150464.67956136502</v>
      </c>
      <c r="H24" s="44">
        <f>+'[3]EAU TCM SOFIA'!H15+'[3]EAU TCM SAVA'!H15+'[3]EAU TCM BETSIBOKA'!H15+'[3]EAU TCM SE'!H15+'[3]EAU TCM SO'!H15+'[3]EAU TCM ANOSY'!H15+'[3]EAU TCM ANALA'!H15+'[3]EAU TCM ANALAMANGA'!H15+'[3]EAU TCM BONGOLAVA'!H15+'[3]EAU TCM BOENY'!H15+'[3]EAU TCM ANDROY'!H15+'[3]EAU TCM MELAKY'!H15+'[3]EAU TCM ITASY'!H15+'[3]EAU TCM IHOROMBE'!H15+'[3]EAU TCM HMATSIATARA'!H15+'[3]EAU TCM DIANA'!H15+'[3]EAU TCM ALAOTRA'!H15+'[3]EAU TCM MENABE'!H15+'[3]EAU TCM ANTSINANANA'!H15+'[3]EAU TCM AMORON MANIA'!H15+'[3]EAU TCM V7V'!H15+'[3]EAU TCM VAKANA'!H15</f>
        <v>170168.1541586059</v>
      </c>
      <c r="I24" s="44">
        <f>+'[3]EAU TCM SOFIA'!I15+'[3]EAU TCM SAVA'!I15+'[3]EAU TCM BETSIBOKA'!I15+'[3]EAU TCM SE'!I15+'[3]EAU TCM SO'!I15+'[3]EAU TCM ANOSY'!I15+'[3]EAU TCM ANALA'!I15+'[3]EAU TCM ANALAMANGA'!I15+'[3]EAU TCM BONGOLAVA'!I15+'[3]EAU TCM BOENY'!I15+'[3]EAU TCM ANDROY'!I15+'[3]EAU TCM MELAKY'!I15+'[3]EAU TCM ITASY'!I15+'[3]EAU TCM IHOROMBE'!I15+'[3]EAU TCM HMATSIATARA'!I15+'[3]EAU TCM DIANA'!I15+'[3]EAU TCM ALAOTRA'!I15+'[3]EAU TCM MENABE'!I15+'[3]EAU TCM ANTSINANANA'!I15+'[3]EAU TCM AMORON MANIA'!I15+'[3]EAU TCM V7V'!I15+'[3]EAU TCM VAKANA'!I15</f>
        <v>188509.21767946403</v>
      </c>
      <c r="J24" s="44">
        <f>+'[3]EAU TCM SOFIA'!J15+'[3]EAU TCM SAVA'!J15+'[3]EAU TCM BETSIBOKA'!J15+'[3]EAU TCM SE'!J15+'[3]EAU TCM SO'!J15+'[3]EAU TCM ANOSY'!J15+'[3]EAU TCM ANALA'!J15+'[3]EAU TCM ANALAMANGA'!J15+'[3]EAU TCM BONGOLAVA'!J15+'[3]EAU TCM BOENY'!J15+'[3]EAU TCM ANDROY'!J15+'[3]EAU TCM MELAKY'!J15+'[3]EAU TCM ITASY'!J15+'[3]EAU TCM IHOROMBE'!J15+'[3]EAU TCM HMATSIATARA'!J15+'[3]EAU TCM DIANA'!J15+'[3]EAU TCM ALAOTRA'!J15+'[3]EAU TCM MENABE'!J15+'[3]EAU TCM ANTSINANANA'!J15+'[3]EAU TCM AMORON MANIA'!J15+'[3]EAU TCM V7V'!J15+'[3]EAU TCM VAKANA'!J15</f>
        <v>202039.76825850562</v>
      </c>
      <c r="K24" s="44">
        <f>+'[3]EAU TCM SOFIA'!K15+'[3]EAU TCM SAVA'!K15+'[3]EAU TCM BETSIBOKA'!K15+'[3]EAU TCM SE'!K15+'[3]EAU TCM SO'!K15+'[3]EAU TCM ANOSY'!K15+'[3]EAU TCM ANALA'!K15+'[3]EAU TCM ANALAMANGA'!K15+'[3]EAU TCM BONGOLAVA'!K15+'[3]EAU TCM BOENY'!K15+'[3]EAU TCM ANDROY'!K15+'[3]EAU TCM MELAKY'!K15+'[3]EAU TCM ITASY'!K15+'[3]EAU TCM IHOROMBE'!K15+'[3]EAU TCM HMATSIATARA'!K15+'[3]EAU TCM DIANA'!K15+'[3]EAU TCM ALAOTRA'!K15+'[3]EAU TCM MENABE'!K15+'[3]EAU TCM ANTSINANANA'!K15+'[3]EAU TCM AMORON MANIA'!K15+'[3]EAU TCM V7V'!K15+'[3]EAU TCM VAKANA'!K15</f>
        <v>226014.81309231752</v>
      </c>
      <c r="L24" s="44">
        <f>+'[3]EAU TCM SOFIA'!L15+'[3]EAU TCM SAVA'!L15+'[3]EAU TCM BETSIBOKA'!L15+'[3]EAU TCM SE'!L15+'[3]EAU TCM SO'!L15+'[3]EAU TCM ANOSY'!L15+'[3]EAU TCM ANALA'!L15+'[3]EAU TCM ANALAMANGA'!L15+'[3]EAU TCM BONGOLAVA'!L15+'[3]EAU TCM BOENY'!L15+'[3]EAU TCM ANDROY'!L15+'[3]EAU TCM MELAKY'!L15+'[3]EAU TCM ITASY'!L15+'[3]EAU TCM IHOROMBE'!L15+'[3]EAU TCM HMATSIATARA'!L15+'[3]EAU TCM DIANA'!L15+'[3]EAU TCM ALAOTRA'!L15+'[3]EAU TCM MENABE'!L15+'[3]EAU TCM ANTSINANANA'!L15+'[3]EAU TCM AMORON MANIA'!L15+'[3]EAU TCM V7V'!L15+'[3]EAU TCM VAKANA'!L15</f>
        <v>248250.5406549281</v>
      </c>
      <c r="M24" s="44">
        <f>+'[3]EAU TCM SOFIA'!M15+'[3]EAU TCM SAVA'!M15+'[3]EAU TCM BETSIBOKA'!M15+'[3]EAU TCM SE'!M15+'[3]EAU TCM SO'!M15+'[3]EAU TCM ANOSY'!M15+'[3]EAU TCM ANALA'!M15+'[3]EAU TCM ANALAMANGA'!M15+'[3]EAU TCM BONGOLAVA'!M15+'[3]EAU TCM BOENY'!M15+'[3]EAU TCM ANDROY'!M15+'[3]EAU TCM MELAKY'!M15+'[3]EAU TCM ITASY'!M15+'[3]EAU TCM IHOROMBE'!M15+'[3]EAU TCM HMATSIATARA'!M15+'[3]EAU TCM DIANA'!M15+'[3]EAU TCM ALAOTRA'!M15+'[3]EAU TCM MENABE'!M15+'[3]EAU TCM ANTSINANANA'!M15+'[3]EAU TCM AMORON MANIA'!M15+'[3]EAU TCM V7V'!M15+'[3]EAU TCM VAKANA'!M15</f>
        <v>270907.2279942467</v>
      </c>
      <c r="N24" s="44">
        <f>+'[3]EAU TCM SOFIA'!N15+'[3]EAU TCM SAVA'!N15+'[3]EAU TCM BETSIBOKA'!N15+'[3]EAU TCM SE'!N15+'[3]EAU TCM SO'!N15+'[3]EAU TCM ANOSY'!N15+'[3]EAU TCM ANALA'!N15+'[3]EAU TCM ANALAMANGA'!N15+'[3]EAU TCM BONGOLAVA'!N15+'[3]EAU TCM BOENY'!N15+'[3]EAU TCM ANDROY'!N15+'[3]EAU TCM MELAKY'!N15+'[3]EAU TCM ITASY'!N15+'[3]EAU TCM IHOROMBE'!N15+'[3]EAU TCM HMATSIATARA'!N15+'[3]EAU TCM DIANA'!N15+'[3]EAU TCM ALAOTRA'!N15+'[3]EAU TCM MENABE'!N15+'[3]EAU TCM ANTSINANANA'!N15+'[3]EAU TCM AMORON MANIA'!N15+'[3]EAU TCM V7V'!N15+'[3]EAU TCM VAKANA'!N15</f>
        <v>291922.14508981456</v>
      </c>
      <c r="O24" s="44">
        <f>+'[3]EAU TCM SOFIA'!O15+'[3]EAU TCM SAVA'!O15+'[3]EAU TCM BETSIBOKA'!O15+'[3]EAU TCM SE'!O15+'[3]EAU TCM SO'!O15+'[3]EAU TCM ANOSY'!O15+'[3]EAU TCM ANALA'!O15+'[3]EAU TCM ANALAMANGA'!O15+'[3]EAU TCM BONGOLAVA'!O15+'[3]EAU TCM BOENY'!O15+'[3]EAU TCM ANDROY'!O15+'[3]EAU TCM MELAKY'!O15+'[3]EAU TCM ITASY'!O15+'[3]EAU TCM IHOROMBE'!O15+'[3]EAU TCM HMATSIATARA'!O15+'[3]EAU TCM DIANA'!O15+'[3]EAU TCM ALAOTRA'!O15+'[3]EAU TCM MENABE'!O15+'[3]EAU TCM ANTSINANANA'!O15+'[3]EAU TCM AMORON MANIA'!O15+'[3]EAU TCM V7V'!O15+'[3]EAU TCM VAKANA'!O15</f>
        <v>319494.87254389288</v>
      </c>
      <c r="P24" s="44">
        <f>+'[3]EAU TCM SOFIA'!P15+'[3]EAU TCM SAVA'!P15+'[3]EAU TCM BETSIBOKA'!P15+'[3]EAU TCM SE'!P15+'[3]EAU TCM SO'!P15+'[3]EAU TCM ANOSY'!P15+'[3]EAU TCM ANALA'!P15+'[3]EAU TCM ANALAMANGA'!P15+'[3]EAU TCM BONGOLAVA'!P15+'[3]EAU TCM BOENY'!P15+'[3]EAU TCM ANDROY'!P15+'[3]EAU TCM MELAKY'!P15+'[3]EAU TCM ITASY'!P15+'[3]EAU TCM IHOROMBE'!P15+'[3]EAU TCM HMATSIATARA'!P15+'[3]EAU TCM DIANA'!P15+'[3]EAU TCM ALAOTRA'!P15+'[3]EAU TCM MENABE'!P15+'[3]EAU TCM ANTSINANANA'!P15+'[3]EAU TCM AMORON MANIA'!P15+'[3]EAU TCM V7V'!P15+'[3]EAU TCM VAKANA'!P15</f>
        <v>350043.47430378199</v>
      </c>
      <c r="Q24" s="44">
        <f>+'[3]EAU TCM SOFIA'!Q15+'[3]EAU TCM SAVA'!Q15+'[3]EAU TCM BETSIBOKA'!Q15+'[3]EAU TCM SE'!Q15+'[3]EAU TCM SO'!Q15+'[3]EAU TCM ANOSY'!Q15+'[3]EAU TCM ANALA'!Q15+'[3]EAU TCM ANALAMANGA'!Q15+'[3]EAU TCM BONGOLAVA'!Q15+'[3]EAU TCM BOENY'!Q15+'[3]EAU TCM ANDROY'!Q15+'[3]EAU TCM MELAKY'!Q15+'[3]EAU TCM ITASY'!Q15+'[3]EAU TCM IHOROMBE'!Q15+'[3]EAU TCM HMATSIATARA'!Q15+'[3]EAU TCM DIANA'!Q15+'[3]EAU TCM ALAOTRA'!Q15+'[3]EAU TCM MENABE'!Q15+'[3]EAU TCM ANTSINANANA'!Q15+'[3]EAU TCM AMORON MANIA'!Q15+'[3]EAU TCM V7V'!Q15+'[3]EAU TCM VAKANA'!Q15</f>
        <v>368933.39643512032</v>
      </c>
      <c r="R24" s="44">
        <f>+'[3]EAU TCM SOFIA'!R15+'[3]EAU TCM SAVA'!R15+'[3]EAU TCM BETSIBOKA'!R15+'[3]EAU TCM SE'!R15+'[3]EAU TCM SO'!R15+'[3]EAU TCM ANOSY'!R15+'[3]EAU TCM ANALA'!R15+'[3]EAU TCM ANALAMANGA'!R15+'[3]EAU TCM BONGOLAVA'!R15+'[3]EAU TCM BOENY'!R15+'[3]EAU TCM ANDROY'!R15+'[3]EAU TCM MELAKY'!R15+'[3]EAU TCM ITASY'!R15+'[3]EAU TCM IHOROMBE'!R15+'[3]EAU TCM HMATSIATARA'!R15+'[3]EAU TCM DIANA'!R15+'[3]EAU TCM ALAOTRA'!R15+'[3]EAU TCM MENABE'!R15+'[3]EAU TCM ANTSINANANA'!R15+'[3]EAU TCM AMORON MANIA'!R15+'[3]EAU TCM V7V'!R15+'[3]EAU TCM VAKANA'!R15</f>
        <v>397715.9211792181</v>
      </c>
      <c r="S24" s="44">
        <f>+'[3]EAU TCM SOFIA'!S15+'[3]EAU TCM SAVA'!S15+'[3]EAU TCM BETSIBOKA'!S15+'[3]EAU TCM SE'!S15+'[3]EAU TCM SO'!S15+'[3]EAU TCM ANOSY'!S15+'[3]EAU TCM ANALA'!S15+'[3]EAU TCM ANALAMANGA'!S15+'[3]EAU TCM BONGOLAVA'!S15+'[3]EAU TCM BOENY'!S15+'[3]EAU TCM ANDROY'!S15+'[3]EAU TCM MELAKY'!S15+'[3]EAU TCM ITASY'!S15+'[3]EAU TCM IHOROMBE'!S15+'[3]EAU TCM HMATSIATARA'!S15+'[3]EAU TCM DIANA'!S15+'[3]EAU TCM ALAOTRA'!S15+'[3]EAU TCM MENABE'!S15+'[3]EAU TCM ANTSINANANA'!S15+'[3]EAU TCM AMORON MANIA'!S15+'[3]EAU TCM V7V'!S15+'[3]EAU TCM VAKANA'!S15</f>
        <v>423270.39525013568</v>
      </c>
      <c r="T24" s="13"/>
      <c r="U24" s="42"/>
    </row>
    <row r="25" spans="2:21" customFormat="1" x14ac:dyDescent="0.25">
      <c r="B25" s="52" t="s">
        <v>15</v>
      </c>
      <c r="C25" s="52"/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13"/>
      <c r="U25" s="42"/>
    </row>
    <row r="26" spans="2:21" customFormat="1" x14ac:dyDescent="0.25">
      <c r="B26" s="154" t="s">
        <v>16</v>
      </c>
      <c r="C26" s="154"/>
      <c r="D26" s="154"/>
      <c r="E26" s="32"/>
      <c r="F26" s="32">
        <f>SUM(F17:F25)</f>
        <v>1312990.7709533218</v>
      </c>
      <c r="G26" s="32">
        <f t="shared" ref="G26:S26" si="16">SUM(G17:G25)</f>
        <v>1581961.8375660221</v>
      </c>
      <c r="H26" s="32">
        <f t="shared" si="16"/>
        <v>1754925.6652141563</v>
      </c>
      <c r="I26" s="32">
        <f t="shared" si="16"/>
        <v>1965943.4674162301</v>
      </c>
      <c r="J26" s="32">
        <f t="shared" si="16"/>
        <v>2093104.0798440813</v>
      </c>
      <c r="K26" s="32">
        <f t="shared" si="16"/>
        <v>2305771.1916786125</v>
      </c>
      <c r="L26" s="32">
        <f t="shared" si="16"/>
        <v>2460974.5017731907</v>
      </c>
      <c r="M26" s="32">
        <f t="shared" si="16"/>
        <v>2710985.9038701649</v>
      </c>
      <c r="N26" s="32">
        <f t="shared" si="16"/>
        <v>2930655.1958778715</v>
      </c>
      <c r="O26" s="32">
        <f t="shared" si="16"/>
        <v>3099643.5385181233</v>
      </c>
      <c r="P26" s="32">
        <f t="shared" si="16"/>
        <v>3294081.19133393</v>
      </c>
      <c r="Q26" s="32">
        <f t="shared" si="16"/>
        <v>3454501.455962867</v>
      </c>
      <c r="R26" s="32">
        <f t="shared" si="16"/>
        <v>3657457.4072542931</v>
      </c>
      <c r="S26" s="32">
        <f t="shared" si="16"/>
        <v>3975790.0944830375</v>
      </c>
      <c r="T26" s="32"/>
      <c r="U26" s="42"/>
    </row>
    <row r="27" spans="2:21" customFormat="1" x14ac:dyDescent="0.25">
      <c r="B27" s="9" t="s">
        <v>17</v>
      </c>
      <c r="C27" s="24"/>
      <c r="D27" s="33">
        <v>300</v>
      </c>
      <c r="E27" s="34"/>
      <c r="F27" s="34">
        <f>F17/$D$27</f>
        <v>828.37015929459164</v>
      </c>
      <c r="G27" s="34">
        <f>G17/$D$27</f>
        <v>858.90846669703774</v>
      </c>
      <c r="H27" s="34">
        <f>H17/$D$27</f>
        <v>1172.6514275796667</v>
      </c>
      <c r="I27" s="34">
        <f t="shared" ref="I27:S27" si="17">I17/$D$27</f>
        <v>1372.69051953703</v>
      </c>
      <c r="J27" s="34">
        <f t="shared" si="17"/>
        <v>1444.1734011474068</v>
      </c>
      <c r="K27" s="34">
        <f t="shared" si="17"/>
        <v>1744.6330802239358</v>
      </c>
      <c r="L27" s="34">
        <f t="shared" si="17"/>
        <v>2120.3694080550667</v>
      </c>
      <c r="M27" s="34">
        <f t="shared" si="17"/>
        <v>2439.4999571797134</v>
      </c>
      <c r="N27" s="34">
        <f t="shared" si="17"/>
        <v>2451.5355592819751</v>
      </c>
      <c r="O27" s="34">
        <f t="shared" si="17"/>
        <v>2834.074001352129</v>
      </c>
      <c r="P27" s="34">
        <f t="shared" si="17"/>
        <v>2636.3731857241919</v>
      </c>
      <c r="Q27" s="34">
        <f t="shared" si="17"/>
        <v>3161.7283335454599</v>
      </c>
      <c r="R27" s="34">
        <f t="shared" si="17"/>
        <v>3260.1548426246463</v>
      </c>
      <c r="S27" s="34">
        <f t="shared" si="17"/>
        <v>3801.0146333611756</v>
      </c>
      <c r="T27" s="13"/>
      <c r="U27" s="42"/>
    </row>
    <row r="28" spans="2:21" customFormat="1" x14ac:dyDescent="0.25">
      <c r="B28" s="9" t="s">
        <v>18</v>
      </c>
      <c r="C28" s="9"/>
      <c r="D28" s="35">
        <v>300</v>
      </c>
      <c r="E28" s="34"/>
      <c r="F28" s="34">
        <f>F18/$D$28</f>
        <v>213.06546976818348</v>
      </c>
      <c r="G28" s="34">
        <f>G18/$D$28</f>
        <v>234.34118635227151</v>
      </c>
      <c r="H28" s="34">
        <f t="shared" ref="H28:S28" si="18">H18/$D$28</f>
        <v>353.27013420707129</v>
      </c>
      <c r="I28" s="34">
        <f t="shared" si="18"/>
        <v>340.13237538655073</v>
      </c>
      <c r="J28" s="34">
        <f t="shared" si="18"/>
        <v>340.47290216908135</v>
      </c>
      <c r="K28" s="34">
        <f t="shared" si="18"/>
        <v>504.24771362035892</v>
      </c>
      <c r="L28" s="34">
        <f t="shared" si="18"/>
        <v>562.67138565778691</v>
      </c>
      <c r="M28" s="34">
        <f t="shared" si="18"/>
        <v>770.24611067772594</v>
      </c>
      <c r="N28" s="34">
        <f t="shared" si="18"/>
        <v>912.52088451077248</v>
      </c>
      <c r="O28" s="34">
        <f t="shared" si="18"/>
        <v>1001.276292693394</v>
      </c>
      <c r="P28" s="34">
        <f t="shared" si="18"/>
        <v>1306.8097380141578</v>
      </c>
      <c r="Q28" s="34">
        <f t="shared" si="18"/>
        <v>1418.3710476112897</v>
      </c>
      <c r="R28" s="34">
        <f t="shared" si="18"/>
        <v>1762.9110147609097</v>
      </c>
      <c r="S28" s="34">
        <f t="shared" si="18"/>
        <v>1966.5470781684205</v>
      </c>
      <c r="T28" s="13"/>
      <c r="U28" s="42"/>
    </row>
    <row r="29" spans="2:21" customFormat="1" x14ac:dyDescent="0.25">
      <c r="B29" s="9" t="s">
        <v>19</v>
      </c>
      <c r="C29" s="9"/>
      <c r="D29" s="35">
        <v>250</v>
      </c>
      <c r="E29" s="34"/>
      <c r="F29" s="34">
        <f>F19/$D$29</f>
        <v>2563.1391519022141</v>
      </c>
      <c r="G29" s="34">
        <f>G19/$D$29</f>
        <v>3096.4513286668716</v>
      </c>
      <c r="H29" s="34">
        <f t="shared" ref="H29:S29" si="19">H19/$D$29</f>
        <v>2999.3509078719994</v>
      </c>
      <c r="I29" s="34">
        <f t="shared" si="19"/>
        <v>3181.509325287619</v>
      </c>
      <c r="J29" s="34">
        <f t="shared" si="19"/>
        <v>3720.4163180986525</v>
      </c>
      <c r="K29" s="34">
        <f t="shared" si="19"/>
        <v>3713.0368798539221</v>
      </c>
      <c r="L29" s="34">
        <f t="shared" si="19"/>
        <v>3720.7527945161551</v>
      </c>
      <c r="M29" s="34">
        <f t="shared" si="19"/>
        <v>3769.9846776409313</v>
      </c>
      <c r="N29" s="34">
        <f t="shared" si="19"/>
        <v>4111.5041477533396</v>
      </c>
      <c r="O29" s="34">
        <f t="shared" si="19"/>
        <v>4047.0452294236579</v>
      </c>
      <c r="P29" s="34">
        <f t="shared" si="19"/>
        <v>4413.8801119010304</v>
      </c>
      <c r="Q29" s="34">
        <f t="shared" si="19"/>
        <v>4308.9696332113554</v>
      </c>
      <c r="R29" s="34">
        <f t="shared" si="19"/>
        <v>4021.9338221304761</v>
      </c>
      <c r="S29" s="34">
        <f t="shared" si="19"/>
        <v>4659.5964668992938</v>
      </c>
      <c r="T29" s="13"/>
      <c r="U29" s="42"/>
    </row>
    <row r="30" spans="2:21" customFormat="1" x14ac:dyDescent="0.25">
      <c r="B30" s="9" t="s">
        <v>20</v>
      </c>
      <c r="C30" s="9"/>
      <c r="D30" s="35">
        <v>250</v>
      </c>
      <c r="E30" s="34"/>
      <c r="F30" s="34">
        <f>F20/$D$30</f>
        <v>430.51195745014246</v>
      </c>
      <c r="G30" s="34">
        <f>G20/$D$30</f>
        <v>906.26627254164862</v>
      </c>
      <c r="H30" s="34">
        <f t="shared" ref="H30:S30" si="20">H20/$D$30</f>
        <v>1043.3323828229913</v>
      </c>
      <c r="I30" s="34">
        <f t="shared" si="20"/>
        <v>1357.4547291931528</v>
      </c>
      <c r="J30" s="34">
        <f t="shared" si="20"/>
        <v>1149.8872773079477</v>
      </c>
      <c r="K30" s="34">
        <f t="shared" si="20"/>
        <v>1289.4056608984349</v>
      </c>
      <c r="L30" s="34">
        <f t="shared" si="20"/>
        <v>1231.7754476300879</v>
      </c>
      <c r="M30" s="34">
        <f t="shared" si="20"/>
        <v>1397.9725588064452</v>
      </c>
      <c r="N30" s="34">
        <f t="shared" si="20"/>
        <v>1608.4432123663489</v>
      </c>
      <c r="O30" s="34">
        <f t="shared" si="20"/>
        <v>1597.6279486030103</v>
      </c>
      <c r="P30" s="34">
        <f t="shared" si="20"/>
        <v>1673.4300317918892</v>
      </c>
      <c r="Q30" s="34">
        <f t="shared" si="20"/>
        <v>1528.5169572579377</v>
      </c>
      <c r="R30" s="34">
        <f t="shared" si="20"/>
        <v>1901.9950865814833</v>
      </c>
      <c r="S30" s="34">
        <f t="shared" si="20"/>
        <v>1472.1841652772348</v>
      </c>
      <c r="T30" s="13"/>
      <c r="U30" s="42"/>
    </row>
    <row r="31" spans="2:21" customFormat="1" x14ac:dyDescent="0.25">
      <c r="B31" s="9" t="s">
        <v>60</v>
      </c>
      <c r="C31" s="9"/>
      <c r="D31" s="35">
        <v>250</v>
      </c>
      <c r="E31" s="34"/>
      <c r="F31" s="34">
        <f>F21/$D$31</f>
        <v>308.62830119319369</v>
      </c>
      <c r="G31" s="34">
        <f>G21/$D$31</f>
        <v>310.04843061129765</v>
      </c>
      <c r="H31" s="34">
        <f t="shared" ref="H31:S31" si="21">H21/$D$31</f>
        <v>350.64952978136967</v>
      </c>
      <c r="I31" s="34">
        <f t="shared" si="21"/>
        <v>388.44323643041088</v>
      </c>
      <c r="J31" s="34">
        <f t="shared" si="21"/>
        <v>416.32437095692063</v>
      </c>
      <c r="K31" s="34">
        <f t="shared" si="21"/>
        <v>465.72749364477539</v>
      </c>
      <c r="L31" s="34">
        <f t="shared" si="21"/>
        <v>511.54656862227614</v>
      </c>
      <c r="M31" s="34">
        <f t="shared" si="21"/>
        <v>558.23307586693284</v>
      </c>
      <c r="N31" s="34">
        <f t="shared" si="21"/>
        <v>601.53654139719367</v>
      </c>
      <c r="O31" s="34">
        <f t="shared" si="21"/>
        <v>658.35307069650651</v>
      </c>
      <c r="P31" s="34">
        <f t="shared" si="21"/>
        <v>721.30170462597493</v>
      </c>
      <c r="Q31" s="34">
        <f t="shared" si="21"/>
        <v>760.22639265418741</v>
      </c>
      <c r="R31" s="34">
        <f t="shared" si="21"/>
        <v>819.53583758141917</v>
      </c>
      <c r="S31" s="34">
        <f t="shared" si="21"/>
        <v>872.19354172755243</v>
      </c>
      <c r="T31" s="13"/>
      <c r="U31" s="42"/>
    </row>
    <row r="32" spans="2:21" customFormat="1" x14ac:dyDescent="0.25">
      <c r="B32" s="9" t="s">
        <v>61</v>
      </c>
      <c r="C32" s="9"/>
      <c r="D32" s="35">
        <v>10</v>
      </c>
      <c r="E32" s="34"/>
      <c r="F32" s="34">
        <f>F22/$D$32</f>
        <v>1664.1722123162406</v>
      </c>
      <c r="G32" s="34">
        <f>G22/$D$32</f>
        <v>1671.8297729040557</v>
      </c>
      <c r="H32" s="34">
        <f t="shared" ref="H32:R32" si="22">H22/$D$32</f>
        <v>1890.7572684289541</v>
      </c>
      <c r="I32" s="34">
        <f t="shared" si="22"/>
        <v>2094.5468631051563</v>
      </c>
      <c r="J32" s="34">
        <f t="shared" si="22"/>
        <v>2244.8863139833966</v>
      </c>
      <c r="K32" s="34">
        <f t="shared" si="22"/>
        <v>2511.2757010257501</v>
      </c>
      <c r="L32" s="34">
        <f t="shared" si="22"/>
        <v>2758.3393406103119</v>
      </c>
      <c r="M32" s="34">
        <f t="shared" si="22"/>
        <v>3010.0803110471861</v>
      </c>
      <c r="N32" s="34">
        <f t="shared" si="22"/>
        <v>3243.5793898868287</v>
      </c>
      <c r="O32" s="34">
        <f t="shared" si="22"/>
        <v>3549.9430282654757</v>
      </c>
      <c r="P32" s="34">
        <f t="shared" si="22"/>
        <v>3889.3719367086887</v>
      </c>
      <c r="Q32" s="34">
        <f t="shared" si="22"/>
        <v>4099.2599603902254</v>
      </c>
      <c r="R32" s="34">
        <f t="shared" si="22"/>
        <v>4419.0657908802013</v>
      </c>
      <c r="S32" s="34">
        <f>S22/$D$32</f>
        <v>4703.0043916681752</v>
      </c>
      <c r="T32" s="13"/>
      <c r="U32" s="42"/>
    </row>
    <row r="33" spans="2:21" customFormat="1" x14ac:dyDescent="0.25">
      <c r="B33" s="9" t="s">
        <v>62</v>
      </c>
      <c r="C33" s="9"/>
      <c r="D33" s="35">
        <v>250</v>
      </c>
      <c r="E33" s="34"/>
      <c r="F33" s="34">
        <f>+F23/$D$33</f>
        <v>34.292033465910414</v>
      </c>
      <c r="G33" s="34">
        <f>+G23/$D$33</f>
        <v>34.449825623477516</v>
      </c>
      <c r="H33" s="34">
        <f t="shared" ref="H33:R33" si="23">+H23/$D$33</f>
        <v>38.961058864596637</v>
      </c>
      <c r="I33" s="34">
        <f t="shared" si="23"/>
        <v>43.160359603378978</v>
      </c>
      <c r="J33" s="34">
        <f t="shared" si="23"/>
        <v>46.258263439657853</v>
      </c>
      <c r="K33" s="34">
        <f t="shared" si="23"/>
        <v>51.747499293863946</v>
      </c>
      <c r="L33" s="34">
        <f t="shared" si="23"/>
        <v>56.838507624697343</v>
      </c>
      <c r="M33" s="34">
        <f t="shared" si="23"/>
        <v>62.025897318548097</v>
      </c>
      <c r="N33" s="34">
        <f t="shared" si="23"/>
        <v>66.837393488577078</v>
      </c>
      <c r="O33" s="34">
        <f t="shared" si="23"/>
        <v>73.150341188500718</v>
      </c>
      <c r="P33" s="34">
        <f t="shared" si="23"/>
        <v>80.144633847330567</v>
      </c>
      <c r="Q33" s="34">
        <f t="shared" si="23"/>
        <v>84.469599183798593</v>
      </c>
      <c r="R33" s="34">
        <f t="shared" si="23"/>
        <v>91.059537509046592</v>
      </c>
      <c r="S33" s="34">
        <f>+S23/$D$33</f>
        <v>96.91039352528361</v>
      </c>
      <c r="T33" s="13"/>
      <c r="U33" s="42"/>
    </row>
    <row r="34" spans="2:21" customFormat="1" x14ac:dyDescent="0.25">
      <c r="B34" s="9" t="s">
        <v>63</v>
      </c>
      <c r="C34" s="9"/>
      <c r="D34" s="35">
        <v>10</v>
      </c>
      <c r="E34" s="34"/>
      <c r="F34" s="34">
        <f>F24/$D$34</f>
        <v>14977.549910846161</v>
      </c>
      <c r="G34" s="34">
        <f>G24/$D$34</f>
        <v>15046.467956136501</v>
      </c>
      <c r="H34" s="34">
        <f t="shared" ref="H34:S34" si="24">H24/$D$34</f>
        <v>17016.81541586059</v>
      </c>
      <c r="I34" s="34">
        <f t="shared" si="24"/>
        <v>18850.921767946402</v>
      </c>
      <c r="J34" s="34">
        <f t="shared" si="24"/>
        <v>20203.976825850561</v>
      </c>
      <c r="K34" s="34">
        <f t="shared" si="24"/>
        <v>22601.481309231753</v>
      </c>
      <c r="L34" s="34">
        <f t="shared" si="24"/>
        <v>24825.054065492812</v>
      </c>
      <c r="M34" s="34">
        <f t="shared" si="24"/>
        <v>27090.722799424671</v>
      </c>
      <c r="N34" s="34">
        <f t="shared" si="24"/>
        <v>29192.214508981455</v>
      </c>
      <c r="O34" s="34">
        <f t="shared" si="24"/>
        <v>31949.487254389289</v>
      </c>
      <c r="P34" s="34">
        <f t="shared" si="24"/>
        <v>35004.347430378199</v>
      </c>
      <c r="Q34" s="34">
        <f t="shared" si="24"/>
        <v>36893.33964351203</v>
      </c>
      <c r="R34" s="34">
        <f t="shared" si="24"/>
        <v>39771.592117921813</v>
      </c>
      <c r="S34" s="34">
        <f t="shared" si="24"/>
        <v>42327.03952501357</v>
      </c>
      <c r="T34" s="13"/>
      <c r="U34" s="42"/>
    </row>
    <row r="35" spans="2:21" customFormat="1" x14ac:dyDescent="0.25">
      <c r="B35" s="9" t="s">
        <v>21</v>
      </c>
      <c r="C35" s="9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13"/>
      <c r="U35" s="42"/>
    </row>
    <row r="36" spans="2:21" customFormat="1" x14ac:dyDescent="0.25">
      <c r="B36" s="155" t="s">
        <v>22</v>
      </c>
      <c r="C36" s="155"/>
      <c r="D36" s="155"/>
      <c r="E36" s="32"/>
      <c r="F36" s="32">
        <f>SUM(F27:F35)</f>
        <v>21019.729196236636</v>
      </c>
      <c r="G36" s="32">
        <f t="shared" ref="G36:S36" si="25">SUM(G27:G35)</f>
        <v>22158.76323953316</v>
      </c>
      <c r="H36" s="32">
        <f t="shared" si="25"/>
        <v>24865.788125417239</v>
      </c>
      <c r="I36" s="32">
        <f t="shared" si="25"/>
        <v>27628.859176489699</v>
      </c>
      <c r="J36" s="32">
        <f t="shared" si="25"/>
        <v>29566.395672953622</v>
      </c>
      <c r="K36" s="32">
        <f t="shared" si="25"/>
        <v>32881.555337792794</v>
      </c>
      <c r="L36" s="32">
        <f t="shared" si="25"/>
        <v>35787.347518209193</v>
      </c>
      <c r="M36" s="32">
        <f t="shared" si="25"/>
        <v>39098.76538796215</v>
      </c>
      <c r="N36" s="32">
        <f t="shared" si="25"/>
        <v>42188.171637666492</v>
      </c>
      <c r="O36" s="32">
        <f t="shared" si="25"/>
        <v>45710.957166611959</v>
      </c>
      <c r="P36" s="32">
        <f t="shared" si="25"/>
        <v>49725.658772991461</v>
      </c>
      <c r="Q36" s="32">
        <f t="shared" si="25"/>
        <v>52254.881567366283</v>
      </c>
      <c r="R36" s="32">
        <f t="shared" si="25"/>
        <v>56048.248049989998</v>
      </c>
      <c r="S36" s="32">
        <f t="shared" si="25"/>
        <v>59898.490195640705</v>
      </c>
      <c r="T36" s="32"/>
      <c r="U36" s="42"/>
    </row>
    <row r="37" spans="2:21" customFormat="1" x14ac:dyDescent="0.25">
      <c r="B37" s="9" t="s">
        <v>64</v>
      </c>
      <c r="C37" s="80">
        <v>44</v>
      </c>
      <c r="D37" s="37"/>
      <c r="E37" s="38"/>
      <c r="F37" s="38">
        <f>F17*$C$37</f>
        <v>10934486.102688611</v>
      </c>
      <c r="G37" s="38">
        <f t="shared" ref="G37:S37" si="26">G17*$C$37</f>
        <v>11337591.760400897</v>
      </c>
      <c r="H37" s="38">
        <f t="shared" si="26"/>
        <v>15478998.8440516</v>
      </c>
      <c r="I37" s="38">
        <f t="shared" si="26"/>
        <v>18119514.857888795</v>
      </c>
      <c r="J37" s="38">
        <f t="shared" si="26"/>
        <v>19063088.89514577</v>
      </c>
      <c r="K37" s="38">
        <f t="shared" si="26"/>
        <v>23029156.658955954</v>
      </c>
      <c r="L37" s="38">
        <f t="shared" si="26"/>
        <v>27988876.18632688</v>
      </c>
      <c r="M37" s="38">
        <f t="shared" si="26"/>
        <v>32201399.43477222</v>
      </c>
      <c r="N37" s="38">
        <f t="shared" si="26"/>
        <v>32360269.382522069</v>
      </c>
      <c r="O37" s="38">
        <f t="shared" si="26"/>
        <v>37409776.817848101</v>
      </c>
      <c r="P37" s="38">
        <f t="shared" si="26"/>
        <v>34800126.051559336</v>
      </c>
      <c r="Q37" s="38">
        <f t="shared" si="26"/>
        <v>41734814.00280007</v>
      </c>
      <c r="R37" s="38">
        <f t="shared" si="26"/>
        <v>43034043.92264533</v>
      </c>
      <c r="S37" s="38">
        <f t="shared" si="26"/>
        <v>50173393.160367519</v>
      </c>
      <c r="T37" s="13"/>
      <c r="U37" s="42"/>
    </row>
    <row r="38" spans="2:21" customFormat="1" x14ac:dyDescent="0.25">
      <c r="B38" s="9" t="s">
        <v>65</v>
      </c>
      <c r="C38" s="80">
        <v>101</v>
      </c>
      <c r="D38" s="37"/>
      <c r="E38" s="38"/>
      <c r="F38" s="38">
        <f>F18*$C$38</f>
        <v>6455883.7339759599</v>
      </c>
      <c r="G38" s="38">
        <f t="shared" ref="G38:S38" si="27">G18*$C$38</f>
        <v>7100537.9464738267</v>
      </c>
      <c r="H38" s="38">
        <f t="shared" si="27"/>
        <v>10704085.066474261</v>
      </c>
      <c r="I38" s="38">
        <f t="shared" si="27"/>
        <v>10306010.974212488</v>
      </c>
      <c r="J38" s="38">
        <f t="shared" si="27"/>
        <v>10316328.935723165</v>
      </c>
      <c r="K38" s="38">
        <f t="shared" si="27"/>
        <v>15278705.722696876</v>
      </c>
      <c r="L38" s="38">
        <f t="shared" si="27"/>
        <v>17048942.985430945</v>
      </c>
      <c r="M38" s="38">
        <f t="shared" si="27"/>
        <v>23338457.153535094</v>
      </c>
      <c r="N38" s="38">
        <f t="shared" si="27"/>
        <v>27649382.800676405</v>
      </c>
      <c r="O38" s="38">
        <f t="shared" si="27"/>
        <v>30338671.668609839</v>
      </c>
      <c r="P38" s="38">
        <f t="shared" si="27"/>
        <v>39596335.061828978</v>
      </c>
      <c r="Q38" s="38">
        <f t="shared" si="27"/>
        <v>42976642.742622077</v>
      </c>
      <c r="R38" s="38">
        <f t="shared" si="27"/>
        <v>53416203.747255564</v>
      </c>
      <c r="S38" s="38">
        <f t="shared" si="27"/>
        <v>59586376.46850314</v>
      </c>
      <c r="T38" s="13"/>
      <c r="U38" s="42"/>
    </row>
    <row r="39" spans="2:21" customFormat="1" x14ac:dyDescent="0.25">
      <c r="B39" s="9" t="s">
        <v>66</v>
      </c>
      <c r="C39" s="80">
        <v>56</v>
      </c>
      <c r="D39" s="37"/>
      <c r="E39" s="38"/>
      <c r="F39" s="38">
        <f>F19*$C$39</f>
        <v>35883948.126630999</v>
      </c>
      <c r="G39" s="38">
        <f t="shared" ref="G39:S39" si="28">G19*$C$39</f>
        <v>43350318.601336196</v>
      </c>
      <c r="H39" s="38">
        <f t="shared" si="28"/>
        <v>41990912.710207991</v>
      </c>
      <c r="I39" s="38">
        <f t="shared" si="28"/>
        <v>44541130.554026671</v>
      </c>
      <c r="J39" s="38">
        <f t="shared" si="28"/>
        <v>52085828.453381136</v>
      </c>
      <c r="K39" s="38">
        <f t="shared" si="28"/>
        <v>51982516.317954905</v>
      </c>
      <c r="L39" s="38">
        <f t="shared" si="28"/>
        <v>52090539.123226173</v>
      </c>
      <c r="M39" s="38">
        <f t="shared" si="28"/>
        <v>52779785.48697304</v>
      </c>
      <c r="N39" s="38">
        <f t="shared" si="28"/>
        <v>57561058.06854675</v>
      </c>
      <c r="O39" s="38">
        <f t="shared" si="28"/>
        <v>56658633.211931214</v>
      </c>
      <c r="P39" s="38">
        <f t="shared" si="28"/>
        <v>61794321.566614434</v>
      </c>
      <c r="Q39" s="38">
        <f t="shared" si="28"/>
        <v>60325574.864958979</v>
      </c>
      <c r="R39" s="38">
        <f t="shared" si="28"/>
        <v>56307073.509826668</v>
      </c>
      <c r="S39" s="38">
        <f t="shared" si="28"/>
        <v>65234350.536590107</v>
      </c>
      <c r="T39" s="13"/>
      <c r="U39" s="42"/>
    </row>
    <row r="40" spans="2:21" customFormat="1" x14ac:dyDescent="0.25">
      <c r="B40" s="9" t="s">
        <v>67</v>
      </c>
      <c r="C40" s="80">
        <v>94</v>
      </c>
      <c r="D40" s="37"/>
      <c r="E40" s="38"/>
      <c r="F40" s="56">
        <f>F20*$C$40</f>
        <v>10117031.000078348</v>
      </c>
      <c r="G40" s="56">
        <f t="shared" ref="G40:S40" si="29">G20*$C$40</f>
        <v>21297257.40472874</v>
      </c>
      <c r="H40" s="56">
        <f t="shared" si="29"/>
        <v>24518310.996340297</v>
      </c>
      <c r="I40" s="56">
        <f t="shared" si="29"/>
        <v>31900186.136039093</v>
      </c>
      <c r="J40" s="56">
        <f t="shared" si="29"/>
        <v>27022351.016736768</v>
      </c>
      <c r="K40" s="56">
        <f t="shared" si="29"/>
        <v>30301033.031113222</v>
      </c>
      <c r="L40" s="56">
        <f t="shared" si="29"/>
        <v>28946723.019307066</v>
      </c>
      <c r="M40" s="56">
        <f t="shared" si="29"/>
        <v>32852355.131951462</v>
      </c>
      <c r="N40" s="56">
        <f t="shared" si="29"/>
        <v>37798415.490609199</v>
      </c>
      <c r="O40" s="56">
        <f t="shared" si="29"/>
        <v>37544256.792170741</v>
      </c>
      <c r="P40" s="56">
        <f t="shared" si="29"/>
        <v>39325605.747109391</v>
      </c>
      <c r="Q40" s="56">
        <f t="shared" si="29"/>
        <v>35920148.495561533</v>
      </c>
      <c r="R40" s="56">
        <f t="shared" si="29"/>
        <v>44696884.534664854</v>
      </c>
      <c r="S40" s="56">
        <f t="shared" si="29"/>
        <v>34596327.884015016</v>
      </c>
      <c r="T40" s="13"/>
      <c r="U40" s="42"/>
    </row>
    <row r="41" spans="2:21" customFormat="1" x14ac:dyDescent="0.25">
      <c r="B41" s="9" t="s">
        <v>68</v>
      </c>
      <c r="C41" s="80">
        <v>4</v>
      </c>
      <c r="D41" s="37"/>
      <c r="E41" s="38"/>
      <c r="F41" s="56">
        <f>+F21*$C$41</f>
        <v>308628.30119319371</v>
      </c>
      <c r="G41" s="56">
        <f t="shared" ref="G41:S41" si="30">+G21*$C$41</f>
        <v>310048.43061129766</v>
      </c>
      <c r="H41" s="56">
        <f t="shared" si="30"/>
        <v>350649.52978136967</v>
      </c>
      <c r="I41" s="56">
        <f t="shared" si="30"/>
        <v>388443.23643041088</v>
      </c>
      <c r="J41" s="56">
        <f t="shared" si="30"/>
        <v>416324.37095692061</v>
      </c>
      <c r="K41" s="56">
        <f t="shared" si="30"/>
        <v>465727.49364477542</v>
      </c>
      <c r="L41" s="56">
        <f t="shared" si="30"/>
        <v>511546.56862227613</v>
      </c>
      <c r="M41" s="56">
        <f t="shared" si="30"/>
        <v>558233.07586693286</v>
      </c>
      <c r="N41" s="56">
        <f t="shared" si="30"/>
        <v>601536.54139719368</v>
      </c>
      <c r="O41" s="56">
        <f t="shared" si="30"/>
        <v>658353.07069650653</v>
      </c>
      <c r="P41" s="56">
        <f t="shared" si="30"/>
        <v>721301.70462597499</v>
      </c>
      <c r="Q41" s="56">
        <f t="shared" si="30"/>
        <v>760226.3926541874</v>
      </c>
      <c r="R41" s="56">
        <f t="shared" si="30"/>
        <v>819535.83758141915</v>
      </c>
      <c r="S41" s="56">
        <f t="shared" si="30"/>
        <v>872193.54172755242</v>
      </c>
      <c r="T41" s="13"/>
      <c r="U41" s="42"/>
    </row>
    <row r="42" spans="2:21" customFormat="1" x14ac:dyDescent="0.25">
      <c r="B42" s="9" t="s">
        <v>69</v>
      </c>
      <c r="C42" s="80">
        <v>21</v>
      </c>
      <c r="D42" s="37"/>
      <c r="E42" s="38"/>
      <c r="F42" s="56">
        <f>F24*$C$42</f>
        <v>3145285.4812776935</v>
      </c>
      <c r="G42" s="56">
        <f t="shared" ref="G42:S42" si="31">G24*$C$42</f>
        <v>3159758.2707886654</v>
      </c>
      <c r="H42" s="56">
        <f t="shared" si="31"/>
        <v>3573531.237330724</v>
      </c>
      <c r="I42" s="56">
        <f t="shared" si="31"/>
        <v>3958693.5712687448</v>
      </c>
      <c r="J42" s="56">
        <f t="shared" si="31"/>
        <v>4242835.1334286183</v>
      </c>
      <c r="K42" s="56">
        <f t="shared" si="31"/>
        <v>4746311.0749386679</v>
      </c>
      <c r="L42" s="56">
        <f t="shared" si="31"/>
        <v>5213261.3537534904</v>
      </c>
      <c r="M42" s="56">
        <f t="shared" si="31"/>
        <v>5689051.7878791811</v>
      </c>
      <c r="N42" s="56">
        <f t="shared" si="31"/>
        <v>6130365.046886106</v>
      </c>
      <c r="O42" s="56">
        <f t="shared" si="31"/>
        <v>6709392.3234217502</v>
      </c>
      <c r="P42" s="56">
        <f t="shared" si="31"/>
        <v>7350912.9603794217</v>
      </c>
      <c r="Q42" s="56">
        <f t="shared" si="31"/>
        <v>7747601.3251375267</v>
      </c>
      <c r="R42" s="56">
        <f t="shared" si="31"/>
        <v>8352034.3447635798</v>
      </c>
      <c r="S42" s="56">
        <f t="shared" si="31"/>
        <v>8888678.3002528492</v>
      </c>
      <c r="T42" s="13"/>
      <c r="U42" s="42"/>
    </row>
    <row r="43" spans="2:21" customFormat="1" x14ac:dyDescent="0.25">
      <c r="B43" s="52" t="s">
        <v>70</v>
      </c>
      <c r="C43" s="80">
        <v>278</v>
      </c>
      <c r="D43" s="37"/>
      <c r="E43" s="38"/>
      <c r="F43" s="56">
        <f>(F22+F23)*$C$43</f>
        <v>7009695.0761199221</v>
      </c>
      <c r="G43" s="56">
        <f>(G22+G23)*$C$43</f>
        <v>7041949.6495049624</v>
      </c>
      <c r="H43" s="56">
        <f t="shared" ref="H43:S43" si="32">(H22+H23)*$C$43</f>
        <v>7964098.7973219585</v>
      </c>
      <c r="I43" s="56">
        <f t="shared" si="32"/>
        <v>8822485.2718671747</v>
      </c>
      <c r="J43" s="56">
        <f t="shared" si="32"/>
        <v>9455733.2619300634</v>
      </c>
      <c r="K43" s="56">
        <f t="shared" si="32"/>
        <v>10577797.649775129</v>
      </c>
      <c r="L43" s="56">
        <f t="shared" si="32"/>
        <v>11618459.646813132</v>
      </c>
      <c r="M43" s="56">
        <f t="shared" si="32"/>
        <v>12678823.128350269</v>
      </c>
      <c r="N43" s="56">
        <f t="shared" si="32"/>
        <v>13662349.551341491</v>
      </c>
      <c r="O43" s="56">
        <f t="shared" si="32"/>
        <v>14952790.331178823</v>
      </c>
      <c r="P43" s="56">
        <f t="shared" si="32"/>
        <v>16382506.036439629</v>
      </c>
      <c r="Q43" s="56">
        <f t="shared" si="32"/>
        <v>17266579.833158828</v>
      </c>
      <c r="R43" s="56">
        <f t="shared" si="32"/>
        <v>18613640.755525697</v>
      </c>
      <c r="S43" s="56">
        <f t="shared" si="32"/>
        <v>19809624.558844738</v>
      </c>
      <c r="T43" s="13"/>
      <c r="U43" s="42"/>
    </row>
    <row r="44" spans="2:21" customFormat="1" x14ac:dyDescent="0.25">
      <c r="B44" s="9" t="s">
        <v>51</v>
      </c>
      <c r="C44" s="80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13"/>
      <c r="U44" s="42"/>
    </row>
    <row r="45" spans="2:21" customFormat="1" x14ac:dyDescent="0.25">
      <c r="B45" s="163" t="s">
        <v>28</v>
      </c>
      <c r="C45" s="163"/>
      <c r="D45" s="163"/>
      <c r="E45" s="81"/>
      <c r="F45" s="82">
        <f>+SUM(F37:F44)</f>
        <v>73854957.821964741</v>
      </c>
      <c r="G45" s="82">
        <f t="shared" ref="G45:S45" si="33">+SUM(G37:G44)</f>
        <v>93597462.063844591</v>
      </c>
      <c r="H45" s="82">
        <f t="shared" si="33"/>
        <v>104580587.18150821</v>
      </c>
      <c r="I45" s="82">
        <f t="shared" si="33"/>
        <v>118036464.60173337</v>
      </c>
      <c r="J45" s="82">
        <f t="shared" si="33"/>
        <v>122602490.06730247</v>
      </c>
      <c r="K45" s="82">
        <f t="shared" si="33"/>
        <v>136381247.94907951</v>
      </c>
      <c r="L45" s="82">
        <f t="shared" si="33"/>
        <v>143418348.88347995</v>
      </c>
      <c r="M45" s="82">
        <f t="shared" si="33"/>
        <v>160098105.19932818</v>
      </c>
      <c r="N45" s="82">
        <f t="shared" si="33"/>
        <v>175763376.88197923</v>
      </c>
      <c r="O45" s="82">
        <f t="shared" si="33"/>
        <v>184271874.21585697</v>
      </c>
      <c r="P45" s="82">
        <f t="shared" si="33"/>
        <v>199971109.12855715</v>
      </c>
      <c r="Q45" s="82">
        <f t="shared" si="33"/>
        <v>206731587.65689319</v>
      </c>
      <c r="R45" s="82">
        <f t="shared" si="33"/>
        <v>225239416.65226313</v>
      </c>
      <c r="S45" s="82">
        <f t="shared" si="33"/>
        <v>239160944.45030093</v>
      </c>
      <c r="T45" s="41">
        <f>SUM(F45:S45)</f>
        <v>2183707972.7540922</v>
      </c>
      <c r="U45" s="42"/>
    </row>
    <row r="46" spans="2:21" customFormat="1" x14ac:dyDescent="0.25">
      <c r="B46" s="83" t="s">
        <v>29</v>
      </c>
      <c r="C46" s="83"/>
      <c r="D46" s="84"/>
      <c r="E46" s="41"/>
      <c r="F46" s="41">
        <f>F45*3500</f>
        <v>258492352376.87659</v>
      </c>
      <c r="G46" s="41">
        <f t="shared" ref="G46:S46" si="34">G45*3500</f>
        <v>327591117223.45605</v>
      </c>
      <c r="H46" s="41">
        <f t="shared" si="34"/>
        <v>366032055135.27875</v>
      </c>
      <c r="I46" s="41">
        <f t="shared" si="34"/>
        <v>413127626106.06677</v>
      </c>
      <c r="J46" s="41">
        <f t="shared" si="34"/>
        <v>429108715235.55865</v>
      </c>
      <c r="K46" s="41">
        <f t="shared" si="34"/>
        <v>477334367821.77832</v>
      </c>
      <c r="L46" s="41">
        <f t="shared" si="34"/>
        <v>501964221092.17981</v>
      </c>
      <c r="M46" s="41">
        <f t="shared" si="34"/>
        <v>560343368197.64868</v>
      </c>
      <c r="N46" s="41">
        <f t="shared" si="34"/>
        <v>615171819086.92725</v>
      </c>
      <c r="O46" s="41">
        <f t="shared" si="34"/>
        <v>644951559755.49939</v>
      </c>
      <c r="P46" s="41">
        <f t="shared" si="34"/>
        <v>699898881949.94995</v>
      </c>
      <c r="Q46" s="41">
        <f t="shared" si="34"/>
        <v>723560556799.12622</v>
      </c>
      <c r="R46" s="41">
        <f t="shared" si="34"/>
        <v>788337958282.92102</v>
      </c>
      <c r="S46" s="41">
        <f t="shared" si="34"/>
        <v>837063305576.05322</v>
      </c>
      <c r="T46" s="41">
        <f>SUM(F46:S46)</f>
        <v>7642977904639.3203</v>
      </c>
      <c r="U46" s="42"/>
    </row>
    <row r="47" spans="2:21" customFormat="1" x14ac:dyDescent="0.25">
      <c r="B47" s="83" t="s">
        <v>30</v>
      </c>
      <c r="C47" s="84"/>
      <c r="D47" s="84"/>
      <c r="E47" s="41"/>
      <c r="F47" s="41">
        <f>F46</f>
        <v>258492352376.87659</v>
      </c>
      <c r="G47" s="41">
        <f>G46*(1+8%)</f>
        <v>353798406601.33258</v>
      </c>
      <c r="H47" s="41">
        <f t="shared" ref="H47:S47" si="35">H46*(1+8%)</f>
        <v>395314619546.10107</v>
      </c>
      <c r="I47" s="41">
        <f t="shared" si="35"/>
        <v>446177836194.55212</v>
      </c>
      <c r="J47" s="41">
        <f t="shared" si="35"/>
        <v>463437412454.40338</v>
      </c>
      <c r="K47" s="41">
        <f t="shared" si="35"/>
        <v>515521117247.52063</v>
      </c>
      <c r="L47" s="41">
        <f t="shared" si="35"/>
        <v>542121358779.55426</v>
      </c>
      <c r="M47" s="41">
        <f t="shared" si="35"/>
        <v>605170837653.46057</v>
      </c>
      <c r="N47" s="41">
        <f t="shared" si="35"/>
        <v>664385564613.88147</v>
      </c>
      <c r="O47" s="41">
        <f t="shared" si="35"/>
        <v>696547684535.93933</v>
      </c>
      <c r="P47" s="41">
        <f t="shared" si="35"/>
        <v>755890792505.94604</v>
      </c>
      <c r="Q47" s="41">
        <f t="shared" si="35"/>
        <v>781445401343.0564</v>
      </c>
      <c r="R47" s="41">
        <f t="shared" si="35"/>
        <v>851404994945.55481</v>
      </c>
      <c r="S47" s="41">
        <f t="shared" si="35"/>
        <v>904028370022.13757</v>
      </c>
      <c r="T47" s="41">
        <f>SUM(F47:S47)</f>
        <v>8233736748820.3164</v>
      </c>
      <c r="U47" s="42"/>
    </row>
    <row r="48" spans="2:21" x14ac:dyDescent="0.25">
      <c r="B48" s="85" t="s">
        <v>31</v>
      </c>
    </row>
  </sheetData>
  <mergeCells count="3">
    <mergeCell ref="B26:D26"/>
    <mergeCell ref="B36:D36"/>
    <mergeCell ref="B45:D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B4" sqref="B4"/>
    </sheetView>
  </sheetViews>
  <sheetFormatPr baseColWidth="10" defaultRowHeight="15" x14ac:dyDescent="0.25"/>
  <cols>
    <col min="1" max="1" width="31.140625" customWidth="1"/>
    <col min="2" max="2" width="15.85546875" customWidth="1"/>
    <col min="3" max="3" width="18.42578125" customWidth="1"/>
    <col min="4" max="4" width="17.28515625" bestFit="1" customWidth="1"/>
    <col min="5" max="5" width="17.5703125" customWidth="1"/>
    <col min="6" max="6" width="18.85546875" customWidth="1"/>
  </cols>
  <sheetData>
    <row r="2" spans="1:6" x14ac:dyDescent="0.25">
      <c r="B2" s="86">
        <v>2016</v>
      </c>
      <c r="C2" s="86">
        <v>2017</v>
      </c>
      <c r="D2" s="86">
        <v>2018</v>
      </c>
      <c r="E2" s="87">
        <v>2019</v>
      </c>
      <c r="F2" s="12" t="s">
        <v>71</v>
      </c>
    </row>
    <row r="3" spans="1:6" x14ac:dyDescent="0.25">
      <c r="A3" t="s">
        <v>72</v>
      </c>
      <c r="B3" s="88">
        <f>B5/E5</f>
        <v>0.18902433659850815</v>
      </c>
      <c r="C3" s="89">
        <f>C5/E5</f>
        <v>0.42954040638255558</v>
      </c>
      <c r="D3" s="89">
        <f>D5/E5</f>
        <v>0.69084283398315782</v>
      </c>
      <c r="E3" s="90">
        <v>1</v>
      </c>
      <c r="F3" s="31"/>
    </row>
    <row r="4" spans="1:6" x14ac:dyDescent="0.25">
      <c r="A4" s="91" t="s">
        <v>73</v>
      </c>
      <c r="B4" s="92">
        <f>[4]sofia!B4+[4]sava!B4+[4]betsiboka!B4+[4]SE!B4+[4]SO!B4+[4]Anosy!B4+[4]Anala!B4+[4]analamanga!B4+'[4]odf bongolava'!B4+'[4]odf boeny'!B4+'[4]odf androy'!B4+'[4]odf melaky'!B4+'[4]odf itasy'!B4+'[4]odf ihorombe'!B4+'[4]odf matsiatra'!B4+'[4]odf diana'!B4+'[4]odf alaotra'!B4+'[4]odf menabe'!B4+'[4]odf antsinanana'!B4+'[4]odf mania'!B4+'[4]odf v7v'!B4+'[4]odf vakna'!B4</f>
        <v>11865</v>
      </c>
      <c r="C4" s="92">
        <f>[4]sofia!C4+[4]sava!C4+[4]betsiboka!C4+[4]SE!C4+[4]SO!C4+[4]Anosy!C4+[4]Anala!C4+[4]analamanga!C4+'[4]odf bongolava'!C4+'[4]odf boeny'!C4+'[4]odf androy'!C4+'[4]odf melaky'!C4+'[4]odf itasy'!C4+'[4]odf ihorombe'!C4+'[4]odf matsiatra'!C4+'[4]odf diana'!C4+'[4]odf alaotra'!C4+'[4]odf menabe'!C4+'[4]odf antsinanana'!C4+'[4]odf mania'!C4+'[4]odf v7v'!C4+'[4]odf vakna'!C4</f>
        <v>27668.126071783212</v>
      </c>
      <c r="D4" s="92">
        <f>[4]sofia!D4+[4]sava!D4+[4]betsiboka!D4+[4]SE!D4+[4]SO!D4+[4]Anosy!D4+[4]Anala!D4+[4]analamanga!D4+'[4]odf bongolava'!D4+'[4]odf boeny'!D4+'[4]odf androy'!D4+'[4]odf melaky'!D4+'[4]odf itasy'!D4+'[4]odf ihorombe'!D4+'[4]odf matsiatra'!D4+'[4]odf diana'!D4+'[4]odf alaotra'!D4+'[4]odf menabe'!D4+'[4]odf antsinanana'!D4+'[4]odf mania'!D4+'[4]odf v7v'!D4+'[4]odf vakna'!D4</f>
        <v>44545.414177429288</v>
      </c>
      <c r="E4" s="92">
        <f>[4]sofia!E4+[4]sava!E4+[4]betsiboka!E4+[4]SE!E4+[4]SO!E4+[4]Anosy!E4+[4]Anala!E4+[4]analamanga!E4+'[4]odf bongolava'!E4+'[4]odf boeny'!E4+'[4]odf androy'!E4+'[4]odf melaky'!E4+'[4]odf itasy'!E4+'[4]odf ihorombe'!E4+'[4]odf matsiatra'!E4+'[4]odf diana'!E4+'[4]odf alaotra'!E4+'[4]odf menabe'!E4+'[4]odf antsinanana'!E4+'[4]odf mania'!E4+'[4]odf v7v'!E4+'[4]odf vakna'!E4</f>
        <v>63789.578809886756</v>
      </c>
      <c r="F4" s="27"/>
    </row>
    <row r="5" spans="1:6" ht="30" x14ac:dyDescent="0.25">
      <c r="A5" s="91" t="s">
        <v>74</v>
      </c>
      <c r="B5" s="92">
        <f>[4]sofia!B5+[4]sava!B5+[4]betsiboka!B5+[4]SE!B5+[4]SO!B5+[4]Anosy!B5+[4]Anala!B5+[4]analamanga!B5+'[4]odf bongolava'!B5+'[4]odf boeny'!B5+'[4]odf androy'!B5+'[4]odf melaky'!B5+'[4]odf itasy'!B5+'[4]odf ihorombe'!B5+'[4]odf matsiatra'!B5+'[4]odf diana'!B5+'[4]odf alaotra'!B5+'[4]odf menabe'!B5+'[4]odf antsinanana'!B5+'[4]odf mania'!B5+'[4]odf v7v'!B5+'[4]odf vakna'!B5</f>
        <v>4775965.891545509</v>
      </c>
      <c r="C5" s="92">
        <f>[4]sofia!C5+[4]sava!C5+[4]betsiboka!C5+[4]SE!C5+[4]SO!C5+[4]Anosy!C5+[4]Anala!C5+[4]analamanga!C5+'[4]odf bongolava'!C5+'[4]odf boeny'!C5+'[4]odf androy'!C5+'[4]odf melaky'!C5+'[4]odf itasy'!C5+'[4]odf ihorombe'!C5+'[4]odf matsiatra'!C5+'[4]odf diana'!C5+'[4]odf alaotra'!C5+'[4]odf menabe'!C5+'[4]odf antsinanana'!C5+'[4]odf mania'!C5+'[4]odf v7v'!C5+'[4]odf vakna'!C5</f>
        <v>10852942.889999663</v>
      </c>
      <c r="D5" s="92">
        <f>[4]sofia!D5+[4]sava!D5+[4]betsiboka!D5+[4]SE!D5+[4]SO!D5+[4]Anosy!D5+[4]Anala!D5+[4]analamanga!D5+'[4]odf bongolava'!D5+'[4]odf boeny'!D5+'[4]odf androy'!D5+'[4]odf melaky'!D5+'[4]odf itasy'!D5+'[4]odf ihorombe'!D5+'[4]odf matsiatra'!D5+'[4]odf diana'!D5+'[4]odf alaotra'!D5+'[4]odf menabe'!D5+'[4]odf antsinanana'!D5+'[4]odf mania'!D5+'[4]odf v7v'!D5+'[4]odf vakna'!D5</f>
        <v>17455116.472807866</v>
      </c>
      <c r="E5" s="92">
        <f>[4]sofia!E5+[4]sava!E5+[4]betsiboka!E5+[4]SE!E5+[4]SO!E5+[4]Anosy!E5+[4]Anala!E5+[4]analamanga!E5+'[4]odf bongolava'!E5+'[4]odf boeny'!E5+'[4]odf androy'!E5+'[4]odf melaky'!E5+'[4]odf itasy'!E5+'[4]odf ihorombe'!E5+'[4]odf matsiatra'!E5+'[4]odf diana'!E5+'[4]odf alaotra'!E5+'[4]odf menabe'!E5+'[4]odf antsinanana'!E5+'[4]odf mania'!E5+'[4]odf v7v'!E5+'[4]odf vakna'!E5</f>
        <v>25266407.37107712</v>
      </c>
      <c r="F5" s="27"/>
    </row>
    <row r="6" spans="1:6" ht="30" x14ac:dyDescent="0.25">
      <c r="A6" s="91" t="s">
        <v>75</v>
      </c>
      <c r="B6" s="93"/>
      <c r="C6" s="27">
        <f>C5-B5</f>
        <v>6076976.9984541545</v>
      </c>
      <c r="D6" s="27">
        <f>D5-C5</f>
        <v>6602173.5828082021</v>
      </c>
      <c r="E6" s="94">
        <f>E5-D5</f>
        <v>7811290.8982692547</v>
      </c>
      <c r="F6" s="27"/>
    </row>
    <row r="7" spans="1:6" x14ac:dyDescent="0.25">
      <c r="A7" s="95" t="s">
        <v>76</v>
      </c>
      <c r="B7" s="93"/>
      <c r="C7" s="27">
        <f>C6*6</f>
        <v>36461861.990724929</v>
      </c>
      <c r="D7" s="27">
        <f>D6*6</f>
        <v>39613041.496849209</v>
      </c>
      <c r="E7" s="94">
        <f t="shared" ref="E7" si="0">E6*6</f>
        <v>46867745.389615528</v>
      </c>
      <c r="F7" s="27">
        <f>SUM(C7:E7)</f>
        <v>122942648.87718967</v>
      </c>
    </row>
    <row r="8" spans="1:6" x14ac:dyDescent="0.25">
      <c r="A8" s="95" t="s">
        <v>77</v>
      </c>
      <c r="B8" s="31"/>
      <c r="C8" s="27">
        <f>C7*3500</f>
        <v>127616516967.53725</v>
      </c>
      <c r="D8" s="27">
        <f t="shared" ref="D8:E8" si="1">D7*3500</f>
        <v>138645645238.97223</v>
      </c>
      <c r="E8" s="27">
        <f t="shared" si="1"/>
        <v>164037108863.65436</v>
      </c>
      <c r="F8" s="27">
        <f t="shared" ref="F8" si="2">SUM(C8:E8)</f>
        <v>430299271070.16382</v>
      </c>
    </row>
    <row r="9" spans="1:6" x14ac:dyDescent="0.25">
      <c r="A9" s="95" t="s">
        <v>78</v>
      </c>
      <c r="B9" s="31"/>
      <c r="C9" s="27">
        <f>C8</f>
        <v>127616516967.53725</v>
      </c>
      <c r="D9" s="93">
        <f>D8*(1+8%)</f>
        <v>149737296858.09003</v>
      </c>
      <c r="E9" s="93">
        <f>E8*(1+8%)</f>
        <v>177160077572.7467</v>
      </c>
      <c r="F9" s="27">
        <f>SUM(C9:E9)</f>
        <v>454513891398.37396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4" sqref="C4"/>
    </sheetView>
  </sheetViews>
  <sheetFormatPr baseColWidth="10" defaultRowHeight="15" x14ac:dyDescent="0.25"/>
  <cols>
    <col min="1" max="1" width="30.28515625" customWidth="1"/>
    <col min="2" max="2" width="18.140625" customWidth="1"/>
    <col min="3" max="3" width="17.28515625" customWidth="1"/>
    <col min="4" max="4" width="18.5703125" customWidth="1"/>
    <col min="5" max="5" width="17.28515625" customWidth="1"/>
    <col min="6" max="6" width="20" customWidth="1"/>
  </cols>
  <sheetData>
    <row r="1" spans="1:6" x14ac:dyDescent="0.25">
      <c r="A1" s="95"/>
      <c r="B1" s="96">
        <v>2016</v>
      </c>
      <c r="C1" s="31">
        <v>2017</v>
      </c>
      <c r="D1" s="31">
        <v>2018</v>
      </c>
      <c r="E1" s="31">
        <v>2019</v>
      </c>
      <c r="F1" s="97" t="s">
        <v>71</v>
      </c>
    </row>
    <row r="2" spans="1:6" x14ac:dyDescent="0.25">
      <c r="A2" s="95"/>
      <c r="B2" s="98">
        <f>+B3/E3</f>
        <v>0.41508499972788149</v>
      </c>
      <c r="C2" s="89">
        <f>+C3/E3</f>
        <v>0.61311884559135155</v>
      </c>
      <c r="D2" s="89">
        <f>+D3/E3</f>
        <v>0.80019740289817609</v>
      </c>
      <c r="E2" s="89">
        <v>1</v>
      </c>
      <c r="F2" s="93"/>
    </row>
    <row r="3" spans="1:6" x14ac:dyDescent="0.25">
      <c r="A3" s="99" t="s">
        <v>79</v>
      </c>
      <c r="B3" s="93">
        <f>+'[5]senseb sofia'!B3+'[5]senseb sava'!B3+'[5]sensib betsiboka'!B3+'[5]sensib SE'!B3+'[5]SENSIB SO'!B3+'[5]sensib ANOSY'!B3+'[5]sensib ANALA'!B3+'[5]sensib Anamanga'!B3+'[5]sensibe Bongolava'!B3+'[5]sensib Boeny'!B3+'[5]sensib ANDROY'!B3+'[5]sensib Melaky'!B3+'[5]sensibe Itasy'!B3+'[5]sensibe Ihorombe'!B3+'[5]sensib Matsiatra'!B3+'[5]sensib Diana'!B3+'[5]Sensib Alaotra'!B3+'[5]sensib Menabe'!B3+'[5]sensib Antsinanana'!B3+'[5]sensib Mania'!B3+'[5]sensib v7v'!B3+'[5]sensibe Vakana'!B3</f>
        <v>2872132.4389069844</v>
      </c>
      <c r="C3" s="93">
        <f>+'[5]senseb sofia'!C3+'[5]senseb sava'!C3+'[5]sensib betsiboka'!C3+'[5]sensib SE'!C3+'[5]SENSIB SO'!C3+'[5]sensib ANOSY'!C3+'[5]sensib ANALA'!C3+'[5]sensib Anamanga'!C3+'[5]sensibe Bongolava'!C3+'[5]sensib Boeny'!C3+'[5]sensib ANDROY'!C3+'[5]sensib Melaky'!C3+'[5]sensibe Itasy'!C3+'[5]sensibe Ihorombe'!C3+'[5]sensib Matsiatra'!C3+'[5]sensib Diana'!C3+'[5]Sensib Alaotra'!C3+'[5]sensib Menabe'!C3+'[5]sensib Antsinanana'!C3+'[5]sensib Mania'!C3+'[5]sensib v7v'!C3+'[5]sensibe Vakana'!C3</f>
        <v>4242404.6315394677</v>
      </c>
      <c r="D3" s="93">
        <f>+'[5]senseb sofia'!D3+'[5]senseb sava'!D3+'[5]sensib betsiboka'!D3+'[5]sensib SE'!D3+'[5]SENSIB SO'!D3+'[5]sensib ANOSY'!D3+'[5]sensib ANALA'!D3+'[5]sensib Anamanga'!D3+'[5]sensibe Bongolava'!D3+'[5]sensib Boeny'!D3+'[5]sensib ANDROY'!D3+'[5]sensib Melaky'!D3+'[5]sensibe Itasy'!D3+'[5]sensibe Ihorombe'!D3+'[5]sensib Matsiatra'!D3+'[5]sensib Diana'!D3+'[5]Sensib Alaotra'!D3+'[5]sensib Menabe'!D3+'[5]sensib Antsinanana'!D3+'[5]sensib Mania'!D3+'[5]sensib v7v'!D3+'[5]sensibe Vakana'!D3</f>
        <v>5536872.9775820831</v>
      </c>
      <c r="E3" s="93">
        <f>+'[5]senseb sofia'!E3+'[5]senseb sava'!E3+'[5]sensib betsiboka'!E3+'[5]sensib SE'!E3+'[5]SENSIB SO'!E3+'[5]sensib ANOSY'!E3+'[5]sensib ANALA'!E3+'[5]sensib Anamanga'!E3+'[5]sensibe Bongolava'!E3+'[5]sensib Boeny'!E3+'[5]sensib ANDROY'!E3+'[5]sensib Melaky'!E3+'[5]sensibe Itasy'!E3+'[5]sensibe Ihorombe'!E3+'[5]sensib Matsiatra'!E3+'[5]sensib Diana'!E3+'[5]Sensib Alaotra'!E3+'[5]sensib Menabe'!E3+'[5]sensib Antsinanana'!E3+'[5]sensib Mania'!E3+'[5]sensib v7v'!E3+'[5]sensibe Vakana'!E3</f>
        <v>6919383.8389483523</v>
      </c>
      <c r="F3" s="93"/>
    </row>
    <row r="4" spans="1:6" ht="30" x14ac:dyDescent="0.25">
      <c r="A4" s="100" t="s">
        <v>80</v>
      </c>
      <c r="B4" s="101"/>
      <c r="C4" s="93">
        <f>C3-B3</f>
        <v>1370272.1926324833</v>
      </c>
      <c r="D4" s="93">
        <f>D3-C3</f>
        <v>1294468.3460426154</v>
      </c>
      <c r="E4" s="93">
        <f>E3-D3</f>
        <v>1382510.8613662692</v>
      </c>
      <c r="F4" s="93"/>
    </row>
    <row r="5" spans="1:6" x14ac:dyDescent="0.25">
      <c r="A5" s="102" t="s">
        <v>81</v>
      </c>
      <c r="B5" s="103"/>
      <c r="C5" s="93">
        <f>C4*6</f>
        <v>8221633.1557948999</v>
      </c>
      <c r="D5" s="93">
        <f>D4*6</f>
        <v>7766810.0762556922</v>
      </c>
      <c r="E5" s="93">
        <f>E4*6</f>
        <v>8295065.1681976151</v>
      </c>
      <c r="F5" s="93">
        <f>SUM(C5:E5)</f>
        <v>24283508.400248207</v>
      </c>
    </row>
    <row r="6" spans="1:6" x14ac:dyDescent="0.25">
      <c r="A6" s="102" t="s">
        <v>82</v>
      </c>
      <c r="B6" s="31"/>
      <c r="C6" s="27">
        <f>C5*3500</f>
        <v>28775716045.28215</v>
      </c>
      <c r="D6" s="27">
        <f t="shared" ref="D6" si="0">D5*3500</f>
        <v>27183835266.894924</v>
      </c>
      <c r="E6" s="27">
        <f>E5*3500</f>
        <v>29032728088.691654</v>
      </c>
      <c r="F6" s="93">
        <f>SUM(C6:E6)</f>
        <v>84992279400.868729</v>
      </c>
    </row>
    <row r="7" spans="1:6" x14ac:dyDescent="0.25">
      <c r="A7" s="102" t="s">
        <v>83</v>
      </c>
      <c r="B7" s="31"/>
      <c r="C7" s="27">
        <f>C6</f>
        <v>28775716045.28215</v>
      </c>
      <c r="D7" s="93">
        <f>D6*(1+8%)</f>
        <v>29358542088.246521</v>
      </c>
      <c r="E7" s="93">
        <f>E6*(1+8%)</f>
        <v>31355346335.786987</v>
      </c>
      <c r="F7" s="93">
        <f>SUM(C7:E7)</f>
        <v>89489604469.315659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3" sqref="C3"/>
    </sheetView>
  </sheetViews>
  <sheetFormatPr baseColWidth="10" defaultRowHeight="15" x14ac:dyDescent="0.25"/>
  <cols>
    <col min="1" max="1" width="30.5703125" customWidth="1"/>
    <col min="2" max="2" width="19.5703125" customWidth="1"/>
    <col min="3" max="3" width="17.28515625" bestFit="1" customWidth="1"/>
    <col min="4" max="4" width="20.140625" customWidth="1"/>
    <col min="5" max="5" width="21.42578125" customWidth="1"/>
    <col min="6" max="6" width="21.85546875" customWidth="1"/>
  </cols>
  <sheetData>
    <row r="1" spans="1:6" x14ac:dyDescent="0.25">
      <c r="B1" s="86">
        <v>2016</v>
      </c>
      <c r="C1" s="86">
        <v>2017</v>
      </c>
      <c r="D1" s="86">
        <v>2018</v>
      </c>
      <c r="E1" s="87">
        <v>2019</v>
      </c>
      <c r="F1" s="12" t="s">
        <v>71</v>
      </c>
    </row>
    <row r="2" spans="1:6" x14ac:dyDescent="0.25">
      <c r="A2" t="s">
        <v>72</v>
      </c>
      <c r="B2" s="88">
        <f>+B3/E3</f>
        <v>0.28509934494919975</v>
      </c>
      <c r="C2" s="89">
        <f>+C3/E3</f>
        <v>0.51042199577102532</v>
      </c>
      <c r="D2" s="89">
        <f>+D3/E3</f>
        <v>0.741405448818936</v>
      </c>
      <c r="E2" s="90">
        <v>1</v>
      </c>
      <c r="F2" s="27"/>
    </row>
    <row r="3" spans="1:6" ht="30" x14ac:dyDescent="0.25">
      <c r="A3" s="91" t="s">
        <v>74</v>
      </c>
      <c r="B3" s="104">
        <f>+'[6]LF sofia'!B3+'[6]Lf sava'!B3+'[6]Lf betsiboka'!B3+'[6]Lf SE'!B3+'[6]Lf SO'!B3+'[6]lF aNOSY'!B3+'[6]Lf anala'!B3+'[6]Lf analamanga'!B3+'[6]Lf Bongolava'!B3+'[6]Lf Boeny'!B3+'[6]Lf androy'!B3+'[6]Lf melaky'!B3+'[6]Lf itasy'!B3+'[6]Lf ihorombe'!B3+'[6]Lf Matsiatra'!B3+'[6]Lf Diana'!B3+'[6]Lf alaotra'!B3+'[6]Lf Menabe'!B3+'[6]Lf Antsinanana'!B3+'[6]Lf Mania'!B3+'[6]Lf v7v'!B3+'[6]Lf Vakna'!B3</f>
        <v>7203436.1907137195</v>
      </c>
      <c r="C3" s="104">
        <f>+'[6]LF sofia'!C3+'[6]Lf sava'!C3+'[6]Lf betsiboka'!C3+'[6]Lf SE'!C3+'[6]Lf SO'!C3+'[6]lF aNOSY'!C3+'[6]Lf anala'!C3+'[6]Lf analamanga'!C3+'[6]Lf Bongolava'!C3+'[6]Lf Boeny'!C3+'[6]Lf androy'!C3+'[6]Lf melaky'!C3+'[6]Lf itasy'!C3+'[6]Lf ihorombe'!C3+'[6]Lf Matsiatra'!C3+'[6]Lf Diana'!C3+'[6]Lf alaotra'!C3+'[6]Lf Menabe'!C3+'[6]Lf Antsinanana'!C3+'[6]Lf Mania'!C3+'[6]Lf v7v'!C3+'[6]Lf Vakna'!C3</f>
        <v>12896530.076308928</v>
      </c>
      <c r="D3" s="104">
        <f>+'[6]LF sofia'!D3+'[6]Lf sava'!D3+'[6]Lf betsiboka'!D3+'[6]Lf SE'!D3+'[6]Lf SO'!D3+'[6]lF aNOSY'!D3+'[6]Lf anala'!D3+'[6]Lf analamanga'!D3+'[6]Lf Bongolava'!D3+'[6]Lf Boeny'!D3+'[6]Lf androy'!D3+'[6]Lf melaky'!D3+'[6]Lf itasy'!D3+'[6]Lf ihorombe'!D3+'[6]Lf Matsiatra'!D3+'[6]Lf Diana'!D3+'[6]Lf alaotra'!D3+'[6]Lf Menabe'!D3+'[6]Lf Antsinanana'!D3+'[6]Lf Mania'!D3+'[6]Lf v7v'!D3+'[6]Lf Vakna'!D3</f>
        <v>18732652.096995506</v>
      </c>
      <c r="E3" s="104">
        <f>+'[6]LF sofia'!E3+'[6]Lf sava'!E3+'[6]Lf betsiboka'!E3+'[6]Lf SE'!E3+'[6]Lf SO'!E3+'[6]lF aNOSY'!E3+'[6]Lf anala'!E3+'[6]Lf analamanga'!E3+'[6]Lf Bongolava'!E3+'[6]Lf Boeny'!E3+'[6]Lf androy'!E3+'[6]Lf melaky'!E3+'[6]Lf itasy'!E3+'[6]Lf ihorombe'!E3+'[6]Lf Matsiatra'!E3+'[6]Lf Diana'!E3+'[6]Lf alaotra'!E3+'[6]Lf Menabe'!E3+'[6]Lf Antsinanana'!E3+'[6]Lf Mania'!E3+'[6]Lf v7v'!E3+'[6]Lf Vakna'!E3</f>
        <v>25266407.37107712</v>
      </c>
      <c r="F3" s="27"/>
    </row>
    <row r="4" spans="1:6" ht="30" x14ac:dyDescent="0.25">
      <c r="A4" s="91" t="s">
        <v>84</v>
      </c>
      <c r="B4" s="93">
        <f>B3/4.9</f>
        <v>1470089.0185130038</v>
      </c>
      <c r="C4" s="93">
        <f>C3/4.9</f>
        <v>2631944.913532434</v>
      </c>
      <c r="D4" s="93">
        <f>D3/4.9</f>
        <v>3822990.2238766337</v>
      </c>
      <c r="E4" s="93">
        <f>E3/4.9</f>
        <v>5156409.6675667586</v>
      </c>
      <c r="F4" s="27"/>
    </row>
    <row r="5" spans="1:6" ht="30" x14ac:dyDescent="0.25">
      <c r="A5" s="105" t="s">
        <v>85</v>
      </c>
      <c r="B5" s="93"/>
      <c r="C5" s="27">
        <f>C4-B4</f>
        <v>1161855.8950194302</v>
      </c>
      <c r="D5" s="27">
        <f>D4-C4</f>
        <v>1191045.3103441996</v>
      </c>
      <c r="E5" s="27">
        <f>E4-D4</f>
        <v>1333419.4436901249</v>
      </c>
      <c r="F5" s="27">
        <f>SUM(C5:E5)</f>
        <v>3686320.6490537548</v>
      </c>
    </row>
    <row r="6" spans="1:6" x14ac:dyDescent="0.25">
      <c r="A6" s="95" t="s">
        <v>86</v>
      </c>
      <c r="B6" s="95"/>
      <c r="C6" s="93">
        <f>C7/3500</f>
        <v>141082501.53807366</v>
      </c>
      <c r="D6" s="93">
        <f t="shared" ref="D6" si="0">D7/3500</f>
        <v>144626930.54179567</v>
      </c>
      <c r="E6" s="93">
        <f>E7/3500</f>
        <v>161915218.16237232</v>
      </c>
      <c r="F6" s="27">
        <f t="shared" ref="F6:F8" si="1">SUM(C6:E6)</f>
        <v>447624650.24224162</v>
      </c>
    </row>
    <row r="7" spans="1:6" x14ac:dyDescent="0.25">
      <c r="A7" s="95" t="s">
        <v>87</v>
      </c>
      <c r="B7" s="93"/>
      <c r="C7" s="27">
        <f>C5*425000</f>
        <v>493788755383.25781</v>
      </c>
      <c r="D7" s="27">
        <f>D5*425000</f>
        <v>506194256896.28485</v>
      </c>
      <c r="E7" s="27">
        <f>E5*425000</f>
        <v>566703263568.3031</v>
      </c>
      <c r="F7" s="27">
        <f>SUM(C7:E7)</f>
        <v>1566686275847.8457</v>
      </c>
    </row>
    <row r="8" spans="1:6" x14ac:dyDescent="0.25">
      <c r="A8" s="102" t="s">
        <v>88</v>
      </c>
      <c r="B8" s="31"/>
      <c r="C8" s="27">
        <f>C7</f>
        <v>493788755383.25781</v>
      </c>
      <c r="D8" s="93">
        <f>D7*(1+8%)</f>
        <v>546689797447.98767</v>
      </c>
      <c r="E8" s="93">
        <f>E7*(1+8%)</f>
        <v>612039524653.76733</v>
      </c>
      <c r="F8" s="27">
        <f t="shared" si="1"/>
        <v>1652518077485.0127</v>
      </c>
    </row>
    <row r="10" spans="1:6" x14ac:dyDescent="0.25">
      <c r="D10" s="106"/>
      <c r="E10" s="107"/>
    </row>
    <row r="11" spans="1:6" x14ac:dyDescent="0.25">
      <c r="D11" s="108"/>
    </row>
    <row r="12" spans="1:6" x14ac:dyDescent="0.25">
      <c r="C12" s="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baseColWidth="10" defaultRowHeight="15" x14ac:dyDescent="0.25"/>
  <cols>
    <col min="1" max="1" width="31.28515625" customWidth="1"/>
    <col min="2" max="2" width="18.140625" customWidth="1"/>
    <col min="3" max="5" width="17.28515625" bestFit="1" customWidth="1"/>
    <col min="6" max="6" width="17" customWidth="1"/>
  </cols>
  <sheetData>
    <row r="1" spans="1:6" x14ac:dyDescent="0.25">
      <c r="A1" s="95"/>
      <c r="B1" s="96">
        <v>2016</v>
      </c>
      <c r="C1" s="31">
        <v>2017</v>
      </c>
      <c r="D1" s="31">
        <v>2018</v>
      </c>
      <c r="E1" s="31">
        <v>2019</v>
      </c>
      <c r="F1" s="109" t="s">
        <v>71</v>
      </c>
    </row>
    <row r="2" spans="1:6" x14ac:dyDescent="0.25">
      <c r="A2" s="95"/>
      <c r="B2" s="98">
        <f>+B3/E3</f>
        <v>0.41508499972788149</v>
      </c>
      <c r="C2" s="89">
        <f>+C3/E3</f>
        <v>0.61277274721232045</v>
      </c>
      <c r="D2" s="89">
        <f>+D3/E3</f>
        <v>0.80002435370866054</v>
      </c>
      <c r="E2" s="89">
        <v>1</v>
      </c>
      <c r="F2" s="93"/>
    </row>
    <row r="3" spans="1:6" x14ac:dyDescent="0.25">
      <c r="A3" s="95" t="s">
        <v>79</v>
      </c>
      <c r="B3" s="93">
        <f>+'[7]lf urb sofia'!B3+'[7]lf urb SAVA'!B3+'[7]lF BETSIBOKA'!B3+'[7]LF URB SE'!B3+'[7]LF urb SO'!B3+'[7]lF URB aNOSY'!B3+'[7]LF urb anala'!B3+'[7]lf urb analamanga'!B3+'[7]Lf urb bongolava'!B3+'[7]Lf urb boeny'!B3+'[7]lf urb androy'!B3+'[7]lf urb melaky'!B3+'[7]lf urb itasy'!B3+'[7]lf urb ihorombe'!B3+'[7]lf urb matsiatra'!B3+'[7]lf urb diana'!B3+'[7]lf urb alaotra'!B3+'[7]lf urb menabe'!B3+'[7]lf urb antsianana'!B3+'[7]lf urb mania'!B3+'[7]lf urb v7v'!B3+'[7]lf urb vakna'!B3</f>
        <v>2872132.4389069844</v>
      </c>
      <c r="C3" s="93">
        <f>+'[7]lf urb sofia'!C3+'[7]lf urb SAVA'!C3+'[7]lF BETSIBOKA'!C3+'[7]LF URB SE'!C3+'[7]LF urb SO'!C3+'[7]lF URB aNOSY'!C3+'[7]LF urb anala'!C3+'[7]lf urb analamanga'!C3+'[7]Lf urb bongolava'!C3+'[7]Lf urb boeny'!C3+'[7]lf urb androy'!C3+'[7]lf urb melaky'!C3+'[7]lf urb itasy'!C3+'[7]lf urb ihorombe'!C3+'[7]lf urb matsiatra'!C3+'[7]lf urb diana'!C3+'[7]lf urb alaotra'!C3+'[7]lf urb menabe'!C3+'[7]lf urb antsianana'!C3+'[7]lf urb mania'!C3+'[7]lf urb v7v'!C3+'[7]lf urb vakna'!C3</f>
        <v>4240009.8440089142</v>
      </c>
      <c r="D3" s="93">
        <f>+'[7]lf urb sofia'!D3+'[7]lf urb SAVA'!D3+'[7]lF BETSIBOKA'!D3+'[7]LF URB SE'!D3+'[7]LF urb SO'!D3+'[7]lF URB aNOSY'!D3+'[7]LF urb anala'!D3+'[7]lf urb analamanga'!D3+'[7]Lf urb bongolava'!D3+'[7]Lf urb boeny'!D3+'[7]lf urb androy'!D3+'[7]lf urb melaky'!D3+'[7]lf urb itasy'!D3+'[7]lf urb ihorombe'!D3+'[7]lf urb matsiatra'!D3+'[7]lf urb diana'!D3+'[7]lf urb alaotra'!D3+'[7]lf urb menabe'!D3+'[7]lf urb antsianana'!D3+'[7]lf urb mania'!D3+'[7]lf urb v7v'!D3+'[7]lf urb vakna'!D3</f>
        <v>5535675.5838168059</v>
      </c>
      <c r="E3" s="93">
        <f>+'[7]lf urb sofia'!E3+'[7]lf urb SAVA'!E3+'[7]lF BETSIBOKA'!E3+'[7]LF URB SE'!E3+'[7]LF urb SO'!E3+'[7]lF URB aNOSY'!E3+'[7]LF urb anala'!E3+'[7]lf urb analamanga'!E3+'[7]Lf urb bongolava'!E3+'[7]Lf urb boeny'!E3+'[7]lf urb androy'!E3+'[7]lf urb melaky'!E3+'[7]lf urb itasy'!E3+'[7]lf urb ihorombe'!E3+'[7]lf urb matsiatra'!E3+'[7]lf urb diana'!E3+'[7]lf urb alaotra'!E3+'[7]lf urb menabe'!E3+'[7]lf urb antsianana'!E3+'[7]lf urb mania'!E3+'[7]lf urb v7v'!E3+'[7]lf urb vakna'!E3</f>
        <v>6919383.8389483523</v>
      </c>
      <c r="F3" s="110"/>
    </row>
    <row r="4" spans="1:6" x14ac:dyDescent="0.25">
      <c r="A4" s="111" t="s">
        <v>89</v>
      </c>
      <c r="B4" s="112">
        <f>B3/4.9</f>
        <v>586149.477327956</v>
      </c>
      <c r="C4" s="112">
        <f t="shared" ref="C4:D4" si="0">C3/4.9</f>
        <v>865308.13143039064</v>
      </c>
      <c r="D4" s="112">
        <f t="shared" si="0"/>
        <v>1129729.7109830214</v>
      </c>
      <c r="E4" s="112">
        <f>E3/4.9</f>
        <v>1412119.150805786</v>
      </c>
      <c r="F4" s="110"/>
    </row>
    <row r="5" spans="1:6" x14ac:dyDescent="0.25">
      <c r="A5" s="113" t="s">
        <v>90</v>
      </c>
      <c r="B5" s="114"/>
      <c r="C5" s="110">
        <f>C4-B4</f>
        <v>279158.65410243464</v>
      </c>
      <c r="D5" s="110">
        <f t="shared" ref="D5:E5" si="1">D4-C4</f>
        <v>264421.57955263078</v>
      </c>
      <c r="E5" s="110">
        <f t="shared" si="1"/>
        <v>282389.4398227646</v>
      </c>
      <c r="F5" s="110"/>
    </row>
    <row r="6" spans="1:6" x14ac:dyDescent="0.25">
      <c r="A6" s="114" t="s">
        <v>91</v>
      </c>
      <c r="B6" s="114"/>
      <c r="C6" s="110">
        <f>C7/3500</f>
        <v>33897836.569581345</v>
      </c>
      <c r="D6" s="110">
        <f>D7/3500</f>
        <v>32108334.659962311</v>
      </c>
      <c r="E6" s="110">
        <f>E7/3500</f>
        <v>34290146.264192842</v>
      </c>
      <c r="F6" s="110">
        <f>SUM(C6:E6)</f>
        <v>100296317.49373651</v>
      </c>
    </row>
    <row r="7" spans="1:6" x14ac:dyDescent="0.25">
      <c r="A7" s="114" t="s">
        <v>92</v>
      </c>
      <c r="B7" s="114"/>
      <c r="C7" s="110">
        <f>C5*425000</f>
        <v>118642427993.53471</v>
      </c>
      <c r="D7" s="110">
        <f>D5*425000</f>
        <v>112379171309.86809</v>
      </c>
      <c r="E7" s="110">
        <f>E5*425000</f>
        <v>120015511924.67496</v>
      </c>
      <c r="F7" s="110">
        <f>SUM(C7:E7)</f>
        <v>351037111228.07776</v>
      </c>
    </row>
    <row r="8" spans="1:6" x14ac:dyDescent="0.25">
      <c r="A8" s="115" t="s">
        <v>93</v>
      </c>
      <c r="B8" s="31"/>
      <c r="C8" s="27">
        <f>C7</f>
        <v>118642427993.53471</v>
      </c>
      <c r="D8" s="93">
        <f>D7*(1+8%)</f>
        <v>121369505014.65755</v>
      </c>
      <c r="E8" s="93">
        <f>E7*(1+8%)</f>
        <v>129616752878.64896</v>
      </c>
      <c r="F8" s="110">
        <f>SUM(C8:E8)</f>
        <v>369628685886.84119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ASS TCM (2)</vt:lpstr>
      <vt:lpstr>EAU RURAL Haja</vt:lpstr>
      <vt:lpstr>EAU RURAL</vt:lpstr>
      <vt:lpstr>EAU URBAIN</vt:lpstr>
      <vt:lpstr>EAU TCM</vt:lpstr>
      <vt:lpstr>ODF Rural</vt:lpstr>
      <vt:lpstr>Sensib urb</vt:lpstr>
      <vt:lpstr>LF rural</vt:lpstr>
      <vt:lpstr>Lf urb</vt:lpstr>
      <vt:lpstr>Lf tcm</vt:lpstr>
      <vt:lpstr>Li Rural</vt:lpstr>
      <vt:lpstr>Li Urb</vt:lpstr>
      <vt:lpstr>Li TCM</vt:lpstr>
      <vt:lpstr>LP RUR</vt:lpstr>
      <vt:lpstr>LP URB</vt:lpstr>
      <vt:lpstr>LP TCM</vt:lpstr>
      <vt:lpstr>BS RUR</vt:lpstr>
      <vt:lpstr>BS URB</vt:lpstr>
      <vt:lpstr>BS TCM</vt:lpstr>
      <vt:lpstr>COUT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2019-02-20T15:28:49Z</dcterms:modified>
</cp:coreProperties>
</file>